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ata\ACCOUNT\YEAREND\Year24\Q3 2024\Final FS 6 files Q324\"/>
    </mc:Choice>
  </mc:AlternateContent>
  <xr:revisionPtr revIDLastSave="0" documentId="13_ncr:1_{F92EECF6-2F5C-4D23-9473-B17C2EE92E59}" xr6:coauthVersionLast="47" xr6:coauthVersionMax="47" xr10:uidLastSave="{00000000-0000-0000-0000-000000000000}"/>
  <bookViews>
    <workbookView xWindow="-120" yWindow="-120" windowWidth="29040" windowHeight="15720" tabRatio="519" xr2:uid="{CD99A571-7C33-4F2C-9B9D-8F62F61753DA}"/>
  </bookViews>
  <sheets>
    <sheet name="2-3" sheetId="1" r:id="rId1"/>
    <sheet name="4-5 (3 month)" sheetId="22" r:id="rId2"/>
    <sheet name="6-7 (9 month)" sheetId="23" r:id="rId3"/>
    <sheet name="8" sheetId="24" r:id="rId4"/>
    <sheet name="9" sheetId="25" r:id="rId5"/>
    <sheet name="10-11" sheetId="2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2" i="22" l="1"/>
  <c r="K77" i="26"/>
  <c r="M14" i="23" l="1"/>
  <c r="K66" i="1"/>
  <c r="K72" i="22"/>
  <c r="M66" i="26"/>
  <c r="K66" i="26"/>
  <c r="I66" i="26"/>
  <c r="G66" i="26"/>
  <c r="S22" i="24" l="1"/>
  <c r="W22" i="24" s="1"/>
  <c r="S21" i="24"/>
  <c r="W21" i="24" s="1"/>
  <c r="S20" i="24"/>
  <c r="W20" i="24" s="1"/>
  <c r="A3" i="24"/>
  <c r="M36" i="23"/>
  <c r="K36" i="23"/>
  <c r="I36" i="23"/>
  <c r="G36" i="23"/>
  <c r="M36" i="22"/>
  <c r="K36" i="22"/>
  <c r="I36" i="22"/>
  <c r="G36" i="22"/>
  <c r="M46" i="23"/>
  <c r="M49" i="23" s="1"/>
  <c r="I46" i="23"/>
  <c r="I49" i="23" s="1"/>
  <c r="K46" i="23"/>
  <c r="K49" i="23" s="1"/>
  <c r="G46" i="23"/>
  <c r="G49" i="23" s="1"/>
  <c r="G15" i="25" l="1"/>
  <c r="I68" i="22" l="1"/>
  <c r="I62" i="22"/>
  <c r="I39" i="22"/>
  <c r="I14" i="22"/>
  <c r="I25" i="22" s="1"/>
  <c r="I28" i="22" s="1"/>
  <c r="M39" i="22"/>
  <c r="M14" i="22"/>
  <c r="M25" i="22" s="1"/>
  <c r="M28" i="22" s="1"/>
  <c r="I79" i="23"/>
  <c r="I75" i="23"/>
  <c r="I69" i="23"/>
  <c r="I14" i="23"/>
  <c r="I25" i="23" s="1"/>
  <c r="I28" i="23" s="1"/>
  <c r="I51" i="23" s="1"/>
  <c r="M79" i="23"/>
  <c r="M75" i="23"/>
  <c r="M69" i="23"/>
  <c r="M25" i="23"/>
  <c r="M28" i="23" s="1"/>
  <c r="I74" i="26"/>
  <c r="I25" i="26"/>
  <c r="M74" i="26"/>
  <c r="M25" i="26"/>
  <c r="K74" i="26"/>
  <c r="G74" i="26"/>
  <c r="M21" i="25"/>
  <c r="K21" i="25"/>
  <c r="I21" i="25"/>
  <c r="G21" i="25"/>
  <c r="Q18" i="25"/>
  <c r="Q17" i="25"/>
  <c r="O15" i="25"/>
  <c r="M15" i="25"/>
  <c r="K15" i="25"/>
  <c r="I15" i="25"/>
  <c r="Q13" i="25"/>
  <c r="Q12" i="25"/>
  <c r="Q11" i="25"/>
  <c r="U24" i="24"/>
  <c r="Q24" i="24"/>
  <c r="O24" i="24"/>
  <c r="M24" i="24"/>
  <c r="K24" i="24"/>
  <c r="I24" i="24"/>
  <c r="G24" i="24"/>
  <c r="U18" i="24"/>
  <c r="Q18" i="24"/>
  <c r="O18" i="24"/>
  <c r="M18" i="24"/>
  <c r="K18" i="24"/>
  <c r="I18" i="24"/>
  <c r="G18" i="24"/>
  <c r="S16" i="24"/>
  <c r="W16" i="24" s="1"/>
  <c r="S15" i="24"/>
  <c r="S14" i="24"/>
  <c r="W14" i="24" s="1"/>
  <c r="A3" i="25"/>
  <c r="A3" i="26" s="1"/>
  <c r="A47" i="26" s="1"/>
  <c r="A57" i="23"/>
  <c r="A55" i="23"/>
  <c r="A98" i="23"/>
  <c r="A29" i="24" s="1"/>
  <c r="A27" i="25" s="1"/>
  <c r="A44" i="26" s="1"/>
  <c r="A89" i="26" s="1"/>
  <c r="K14" i="23"/>
  <c r="K25" i="23" s="1"/>
  <c r="G14" i="23"/>
  <c r="G25" i="23" s="1"/>
  <c r="G68" i="22"/>
  <c r="G62" i="22"/>
  <c r="A50" i="22"/>
  <c r="A48" i="22"/>
  <c r="A91" i="22"/>
  <c r="K39" i="22"/>
  <c r="G39" i="22"/>
  <c r="K14" i="22"/>
  <c r="G14" i="22"/>
  <c r="G25" i="22" s="1"/>
  <c r="G28" i="22" s="1"/>
  <c r="K25" i="22" l="1"/>
  <c r="K28" i="22" s="1"/>
  <c r="K41" i="22" s="1"/>
  <c r="M36" i="26"/>
  <c r="M39" i="26" s="1"/>
  <c r="M76" i="26" s="1"/>
  <c r="M81" i="26" s="1"/>
  <c r="I36" i="26"/>
  <c r="I39" i="26" s="1"/>
  <c r="I76" i="26" s="1"/>
  <c r="I81" i="26" s="1"/>
  <c r="M51" i="23"/>
  <c r="M41" i="22"/>
  <c r="I41" i="22"/>
  <c r="G41" i="22"/>
  <c r="S18" i="24"/>
  <c r="W15" i="24"/>
  <c r="W18" i="24" s="1"/>
  <c r="W24" i="24"/>
  <c r="Q15" i="25"/>
  <c r="G25" i="26"/>
  <c r="G28" i="23"/>
  <c r="K25" i="26"/>
  <c r="K28" i="23"/>
  <c r="S24" i="24"/>
  <c r="G36" i="26" l="1"/>
  <c r="G39" i="26" s="1"/>
  <c r="G76" i="26" s="1"/>
  <c r="G81" i="26" s="1"/>
  <c r="K36" i="26"/>
  <c r="K39" i="26" s="1"/>
  <c r="K76" i="26" s="1"/>
  <c r="K81" i="26" s="1"/>
  <c r="G51" i="23"/>
  <c r="G75" i="23" s="1"/>
  <c r="G69" i="23"/>
  <c r="K51" i="23"/>
  <c r="M68" i="22"/>
  <c r="K68" i="22"/>
  <c r="M62" i="22"/>
  <c r="K62" i="22"/>
  <c r="K75" i="23" l="1"/>
  <c r="K69" i="23"/>
  <c r="K79" i="23"/>
  <c r="G73" i="1"/>
  <c r="O21" i="25" l="1"/>
  <c r="Q19" i="25"/>
  <c r="Q21" i="25" s="1"/>
  <c r="I38" i="1"/>
  <c r="M101" i="1" l="1"/>
  <c r="M104" i="1" s="1"/>
  <c r="A108" i="1"/>
  <c r="I101" i="1"/>
  <c r="I104" i="1" s="1"/>
  <c r="I73" i="1"/>
  <c r="I80" i="1"/>
  <c r="K101" i="1"/>
  <c r="K104" i="1" s="1"/>
  <c r="M80" i="1"/>
  <c r="K80" i="1"/>
  <c r="G80" i="1"/>
  <c r="K73" i="1"/>
  <c r="M73" i="1"/>
  <c r="A55" i="1"/>
  <c r="M38" i="1"/>
  <c r="M25" i="1"/>
  <c r="K38" i="1"/>
  <c r="G38" i="1"/>
  <c r="K25" i="1"/>
  <c r="I25" i="1"/>
  <c r="G25" i="1"/>
  <c r="G101" i="1"/>
  <c r="G104" i="1" s="1"/>
  <c r="K82" i="1" l="1"/>
  <c r="K106" i="1" s="1"/>
  <c r="M40" i="1"/>
  <c r="M82" i="1"/>
  <c r="M106" i="1" s="1"/>
  <c r="I40" i="1"/>
  <c r="G82" i="1"/>
  <c r="G106" i="1" s="1"/>
  <c r="I82" i="1"/>
  <c r="I106" i="1" s="1"/>
  <c r="G40" i="1"/>
  <c r="K40" i="1"/>
  <c r="G79" i="23" l="1"/>
</calcChain>
</file>

<file path=xl/sharedStrings.xml><?xml version="1.0" encoding="utf-8"?>
<sst xmlns="http://schemas.openxmlformats.org/spreadsheetml/2006/main" count="433" uniqueCount="194">
  <si>
    <t>บริษัท ยูนิวานิชน้ำมันปาล์ม จำกัด (มหาชน)</t>
  </si>
  <si>
    <t>งบฐานะการเงิน</t>
  </si>
  <si>
    <t>ณ วันที่ 30 กันยายน พ.ศ. 2567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</si>
  <si>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</si>
  <si>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</si>
  <si>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</si>
  <si>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</si>
  <si>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30 กันยายน</t>
  </si>
  <si>
    <t>31 ธันวาคม</t>
  </si>
  <si>
    <t xml:space="preserve"> พ.ศ. 2567</t>
  </si>
  <si>
    <t xml:space="preserve"> พ.ศ. 2566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</si>
  <si>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</si>
  <si>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</si>
  <si>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</si>
  <si>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</si>
  <si>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</si>
  <si>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</si>
  <si>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วิธีราคาทุนตัดจำหน่าย</t>
  </si>
  <si>
    <t>ลูกหนี้การค้าและลูกหนี้หมุนเวียนอื่น - สุทธิ</t>
  </si>
  <si>
    <t>สินค้าคงเหลือ - สุทธิ</t>
  </si>
  <si>
    <t>สินทรัพย์ชีวภาพ</t>
  </si>
  <si>
    <t>เงินให้กู้ยืมระยะยาวแก่บริษัทย่อย</t>
  </si>
  <si>
    <t>ส่วนที่ถึงกำหนดชำระภายในหนึ่งปี</t>
  </si>
  <si>
    <t>17 ค)</t>
  </si>
  <si>
    <t>สินทรัพย์อนุพันธ์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</si>
  <si>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</si>
  <si>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</si>
  <si>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</si>
  <si>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</si>
  <si>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เงินให้กู้ยืมแก่ผู้รับเหมา</t>
  </si>
  <si>
    <t>ที่ดิน อาคาร 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</si>
  <si>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</si>
  <si>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</si>
  <si>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</si>
  <si>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</si>
  <si>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</si>
  <si>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</si>
  <si>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 …………………………………………………………………</t>
  </si>
  <si>
    <t xml:space="preserve">             (                                                                        )</t>
  </si>
  <si>
    <t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</si>
  <si>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</si>
  <si>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</si>
  <si>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</si>
  <si>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</si>
  <si>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หนี้สินที่เกิดจากสัญญา</t>
  </si>
  <si>
    <t>เงินกู้ยืมระยะยาวจากสถาบันการเงิน</t>
  </si>
  <si>
    <t>ที่ถึงกำหนดชำระภายใน 1 ปี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</si>
  <si>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</si>
  <si>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</si>
  <si>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</si>
  <si>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</si>
  <si>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</si>
  <si>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</si>
  <si>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</si>
  <si>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</si>
  <si>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</si>
  <si>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</si>
  <si>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940,000,000 หุ้น </t>
  </si>
  <si>
    <t>มูลค่าที่ตราไว้หุ้นละ 0.50 บาท</t>
  </si>
  <si>
    <t>ทุนที่ออกและชำระแล้ว</t>
  </si>
  <si>
    <t>มูลค่าที่ได้รับชำระแล้วหุ้นละ 0.50 บาท</t>
  </si>
  <si>
    <t>ส่วนเกินมูลค่าหุ้น</t>
  </si>
  <si>
    <t>กำไรสะสม</t>
  </si>
  <si>
    <t>จัดสรรแล้ว - ทุนสำรองตามกฎหมาย</t>
  </si>
  <si>
    <t>จัดสรรแล้ว - สำรองทั่วไป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</si>
  <si>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</si>
  <si>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</si>
  <si>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</si>
  <si>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</si>
  <si>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</si>
  <si>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</si>
  <si>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งบกำไรขาดทุนเบ็ดเสร็จ </t>
  </si>
  <si>
    <t>สำหรับรอบระยะเวลาสามเดือนสิ้นสุดวันที่ 30 กันยายน พ.ศ. 2567</t>
  </si>
  <si>
    <t>รายได้จากการขายสินค้า</t>
  </si>
  <si>
    <t>ต้นทุนขาย</t>
  </si>
  <si>
    <t>กำไรขั้นต้น</t>
  </si>
  <si>
    <t>รายได้อื่น</t>
  </si>
  <si>
    <t>กำไรที่เกิดจากการเปลี่ยนแปลงของ</t>
  </si>
  <si>
    <t xml:space="preserve">   มูลค่ายุติธรรมของสินทรัพย์ชีวภาพ</t>
  </si>
  <si>
    <t>ค่าใช้จ่ายในการขาย</t>
  </si>
  <si>
    <t>ค่าใช้จ่ายในการบริหาร</t>
  </si>
  <si>
    <t>ผลขาดทุนด้านเครดิตที่คาดว่าจะเกิดขึ้น</t>
  </si>
  <si>
    <t>กำไร (ขาดทุน) จากอัตราแลกเปลี่ยน - สุทธิ</t>
  </si>
  <si>
    <t>กำไร (ขาดทุน) จากมูลค่ายุติธรรมของอนุพันธ์</t>
  </si>
  <si>
    <t>ต้นทุนทางการเงิน</t>
  </si>
  <si>
    <t>กำไรก่อนภาษีเงินได้</t>
  </si>
  <si>
    <t>ภาษีเงินได้</t>
  </si>
  <si>
    <t>กำไรสำหรับรอบระยะเวลา</t>
  </si>
  <si>
    <t xml:space="preserve">กำไรขาดทุนเบ็ดเสร็จอื่น </t>
  </si>
  <si>
    <t>รายการที่จะจัดประเภทรายการใหม่ไปยัง</t>
  </si>
  <si>
    <t>กำไรหรือขาดทุนในภายหลัง</t>
  </si>
  <si>
    <t>- ผลต่างของอัตราแลกเปลี่ยนจากการ</t>
  </si>
  <si>
    <t>แปลงค่าข้อมูลทางการเงิน</t>
  </si>
  <si>
    <t>รวมรายการที่จะจัดประเภทรายการใหม่ไปยัง</t>
  </si>
  <si>
    <t>กำไรขาดทุนเบ็ดเสร็จอื่นสำหรับรอบระยะเวลา</t>
  </si>
  <si>
    <t xml:space="preserve"> - สุทธิจากภาษี</t>
  </si>
  <si>
    <t>กำไรเบ็ดเสร็จรวมสำหรับรอบระยะเวลา</t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</si>
  <si>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</si>
  <si>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t>การแบ่งปันกำไร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</si>
  <si>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</si>
  <si>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</si>
  <si>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</si>
  <si>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 - ส่วนของผู้เป็นเจ้าของของบริษัท</t>
  </si>
  <si>
    <t>กำไรต่อหุ้นขั้นพื้นฐาน (บาท)</t>
  </si>
  <si>
    <t>สำหรับรอบระยะเวลาเก้าเดือนสิ้นสุดวันที่ 30 กันยายน พ.ศ. 2567</t>
  </si>
  <si>
    <t>รายการที่จะไม่จัดประเภทรายการใหม่ไปยัง</t>
  </si>
  <si>
    <t>- การวัดมูลค่าใหม่ของภาระผูกพัน</t>
  </si>
  <si>
    <t>ผลประโยชน์หลังออกจากงาน</t>
  </si>
  <si>
    <t>- ภาษีเงินได้ของรายการที่จะไม่จัดประเภทรายการ</t>
  </si>
  <si>
    <t>ใหม่ไปยังกำไรหรือขาดทุนในภายหลัง</t>
  </si>
  <si>
    <t>รวมรายการที่จะไม่จัดประเภทรายการใหม่ไปยัง</t>
  </si>
  <si>
    <t xml:space="preserve">งบการเปลี่ยนแปลงส่วนของเจ้าของ </t>
  </si>
  <si>
    <t>ข้อมูลทางการเงินรวม (ยังไม่ได้ตรวจสอบ)</t>
  </si>
  <si>
    <t>องค์ประกอบอื่น</t>
  </si>
  <si>
    <t>ของส่วนของเจ้าของ</t>
  </si>
  <si>
    <t>จัดสรรแล้ว</t>
  </si>
  <si>
    <t>กำไรขาดทุนเบ็ดเสร็จอื่น</t>
  </si>
  <si>
    <t>รวมส่วนของ</t>
  </si>
  <si>
    <t>ส่วนได้เสียที่</t>
  </si>
  <si>
    <t>ทุนที่ออก</t>
  </si>
  <si>
    <t>ส่วนเกิน</t>
  </si>
  <si>
    <t>ทุนสำรอง</t>
  </si>
  <si>
    <t>ยังไม่ได้</t>
  </si>
  <si>
    <t>ผลต่างของอัตราแลกเปลี่ยน</t>
  </si>
  <si>
    <t>ผู้เป็นเจ้าของ</t>
  </si>
  <si>
    <t>ไม่มีอำนาจ</t>
  </si>
  <si>
    <t>และชำระแล้ว</t>
  </si>
  <si>
    <t>มูลค่าหุ้น</t>
  </si>
  <si>
    <t>ตามกฎหมาย</t>
  </si>
  <si>
    <t>สำรองทั่วไป</t>
  </si>
  <si>
    <t>จัดสรร</t>
  </si>
  <si>
    <t>จากการแปลงค่าข้อมูลทางการเงิน</t>
  </si>
  <si>
    <t>ของบริษัท</t>
  </si>
  <si>
    <t>ควบคุม</t>
  </si>
  <si>
    <t>เจ้าของ</t>
  </si>
  <si>
    <t>ยอดยกมา ณ วันที่ 1 มกราคม พ.ศ. 2566</t>
  </si>
  <si>
    <t>เงินปันผลจ่าย</t>
  </si>
  <si>
    <t>ยอดคงเหลือ ณ วันที่ 30 กันยายน พ.ศ. 2566</t>
  </si>
  <si>
    <t>ยอดยกมา ณ วันที่ 1 มกราคม พ.ศ. 2567</t>
  </si>
  <si>
    <t>ยอดคงเหลือ ณ วันที่ 30 กันยายน พ.ศ. 2567</t>
  </si>
  <si>
    <t>ข้อมูลทางการเงินเฉพาะกิจการ (ยังไม่ได้ตรวจสอบ)</t>
  </si>
  <si>
    <t>สำรองตามกฎหมาย</t>
  </si>
  <si>
    <t>งบกระแสเงินสด</t>
  </si>
  <si>
    <t xml:space="preserve">          พันบาท</t>
  </si>
  <si>
    <t>กระแสเงินสดจากกิจกรรมดำเนินงาน</t>
  </si>
  <si>
    <t>รายการปรับปรุง</t>
  </si>
  <si>
    <t>กำไรที่เกิดจากการเปลี่ยนแปลง</t>
  </si>
  <si>
    <t>ของมูลค่ายุติธรรมของสินทรัพย์ชีวภาพ</t>
  </si>
  <si>
    <t>(กำไร) ขาดทุนจากมูลค่ายุติธรรมของอนุพันธ์ทางการเงิน</t>
  </si>
  <si>
    <t>ผลขาดทุนด้านเครดิตที่คาดว่าจะเกิดขึ้น (กลับรายการ)</t>
  </si>
  <si>
    <t>ค่าเสื่อมราคาและค่าตัดจำหน่าย</t>
  </si>
  <si>
    <t>กำไรจากการจำหน่ายและตัดจำหน่าย</t>
  </si>
  <si>
    <t>ที่ดิน อาคาร และอุปกรณ์</t>
  </si>
  <si>
    <t>(กำไร) ขาดทุนที่ยังไม่รับรู้จากผลต่างของอัตราแลกเปลี่ยน</t>
  </si>
  <si>
    <t>รายได้ดอกเบี้ย</t>
  </si>
  <si>
    <t>กระแสเงินสดก่อนการเปลี่ยนแปลงของเงินทุนหมุนเวียน</t>
  </si>
  <si>
    <t>การเปลี่ยนแปลงของเงินทุนหมุนเวียน</t>
  </si>
  <si>
    <t>-  ลูกหนี้การค้าและลูกหนี้หมุนเวียนอื่น</t>
  </si>
  <si>
    <t>-  สินค้าคงเหลือ</t>
  </si>
  <si>
    <t>-  สินทรัพย์ชีวภาพ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</si>
  <si>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</si>
  <si>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</si>
  <si>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</si>
  <si>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หนี้สินที่เกิดจากสัญญา</t>
  </si>
  <si>
    <t>-  หนี้สินหมุนเวียนอื่น</t>
  </si>
  <si>
    <t>กระแสเงินสดได้มาจากการดำเนินงาน</t>
  </si>
  <si>
    <t>ภาษีเงินได้จ่าย</t>
  </si>
  <si>
    <t>เงินสดสุทธิได้มาจากกิจกรรมดำเนินงาน</t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</si>
  <si>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</si>
  <si>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</si>
  <si>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เงินสดจ่ายเพื่อซื้อสินทรัพย์ทางการเงินที่วัดมูลค่า</t>
  </si>
  <si>
    <t>ด้วยวิธีราคาทุนตัดจำหน่าย</t>
  </si>
  <si>
    <t>เงินสดรับจากการไถ่ถอนสินทรัพย์ทางการเงินที่วัดมูลค่า</t>
  </si>
  <si>
    <t>เงินสดจ่ายเพื่อซื้อที่ดิน อาคาร และอุปกรณ์</t>
  </si>
  <si>
    <t>เงินสดรับจากการจำหน่ายที่ดิน อาคาร และอุปกรณ์</t>
  </si>
  <si>
    <t>เงินสดจ่ายจากการให้กู้ยืมแก่ผู้รับเหมา</t>
  </si>
  <si>
    <t>เงินสดรับจากการรับชำระหนี้เงินให้กู้ยืมแก่ผู้รับเหมา</t>
  </si>
  <si>
    <t>เงินสดรับจากเงินให้กู้ยืมระยะยาวแก่บริษัทย่อย</t>
  </si>
  <si>
    <t>เงินสดรับจากรายได้ดอกเบี้ย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</si>
  <si>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</si>
  <si>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</si>
  <si>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เงินสดจ่ายคืนเงินกู้ยืมจากสถาบันการเงิน</t>
  </si>
  <si>
    <t>เงินปันผลจ่ายให้แก่ส่วนได้เสียที่ไม่มีอำนาจควบคุม</t>
  </si>
  <si>
    <t>ดอกเบี้ยจ่าย</t>
  </si>
  <si>
    <t>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</si>
  <si>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</si>
  <si>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เงินสดและรายการเทียบเท่าเงินสดต้นรอบระยะเวลา</t>
  </si>
  <si>
    <t>กำไรจากอัตราแลกเปลี่ยนของเงินสด</t>
  </si>
  <si>
    <t>และรายการเทียบเท่าเงินสด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</si>
  <si>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</si>
  <si>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</si>
  <si>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ซื้อที่ดิน อาคาร และอุปกรณ์โดยยังไม่ได้ชำระเงิน</t>
  </si>
  <si>
    <t>ค่าใช้จ่ายดอกเบี้ย</t>
  </si>
  <si>
    <r>
      <t xml:space="preserve">งบการเปลี่ยนแปลงส่วนของเจ้าของ </t>
    </r>
    <r>
      <rPr>
        <sz val="13"/>
        <color rgb="FF000000"/>
        <rFont val="Browallia New"/>
        <family val="2"/>
      </rPr>
      <t>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</si>
</sst>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;\(#,##0\);\-"/>
    <numFmt numFmtId="168" formatCode="_-* #,##0.000_-;\-* #,##0.000_-;_-* &quot;-&quot;???_-;_-@_-"/>
    <numFmt numFmtId="169" formatCode="#,##0.00;\(#,##0.00\);&quot;-&quot;;@"/>
    <numFmt numFmtId="170" formatCode="#,##0.00;\(#,##0.00\);\-"/>
  </numFmts>
  <fonts count="9" x14ac:knownFonts="1">
    <font>
      <sz val="14"/>
      <name val="Cordia New"/>
      <charset val="222"/>
    </font>
    <font>
      <b/>
      <sz val="13"/>
      <name val="Browallia New"/>
      <family val="2"/>
    </font>
    <font>
      <sz val="13"/>
      <name val="Browallia New"/>
      <family val="2"/>
    </font>
    <font>
      <sz val="14"/>
      <name val="Cordia New"/>
      <family val="2"/>
    </font>
    <font>
      <sz val="14"/>
      <name val="Angsana New"/>
      <family val="1"/>
    </font>
    <font>
      <i/>
      <sz val="13"/>
      <name val="Browallia New"/>
      <family val="2"/>
    </font>
    <font>
      <i/>
      <sz val="13"/>
      <color theme="1"/>
      <name val="Browallia New"/>
      <family val="2"/>
    </font>
    <font>
      <sz val="13"/>
      <color rgb="FF000000"/>
      <name val="Browallia New"/>
      <family val="2"/>
    </font>
    <font>
      <b/>
      <sz val="13"/>
      <color rgb="FF000000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</cellStyleXfs>
  <cellXfs count="203">
    <xf numFmtId="0" fontId="0" fillId="0" borderId="0" xfId="0"/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right" vertical="center"/>
    </xf>
    <xf numFmtId="165" fontId="1" fillId="0" borderId="0" xfId="2" applyNumberFormat="1" applyFont="1" applyAlignment="1">
      <alignment vertical="center"/>
    </xf>
    <xf numFmtId="165" fontId="1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0" xfId="3" applyNumberFormat="1" applyFont="1" applyAlignment="1">
      <alignment horizontal="center" vertical="center"/>
    </xf>
    <xf numFmtId="166" fontId="2" fillId="0" borderId="0" xfId="1" applyNumberFormat="1" applyFont="1" applyFill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66" fontId="1" fillId="2" borderId="0" xfId="0" applyNumberFormat="1" applyFont="1" applyFill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vertical="center"/>
    </xf>
    <xf numFmtId="166" fontId="2" fillId="2" borderId="0" xfId="3" applyNumberFormat="1" applyFont="1" applyFill="1" applyAlignment="1">
      <alignment horizontal="right" vertical="center"/>
    </xf>
    <xf numFmtId="166" fontId="2" fillId="2" borderId="0" xfId="1" applyNumberFormat="1" applyFont="1" applyFill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6" fontId="2" fillId="2" borderId="1" xfId="3" applyNumberFormat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vertical="center"/>
    </xf>
    <xf numFmtId="166" fontId="1" fillId="2" borderId="0" xfId="1" applyNumberFormat="1" applyFont="1" applyFill="1" applyBorder="1" applyAlignment="1">
      <alignment horizontal="right" vertical="center"/>
    </xf>
    <xf numFmtId="166" fontId="1" fillId="0" borderId="0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Alignment="1">
      <alignment horizontal="right" vertical="center"/>
    </xf>
    <xf numFmtId="166" fontId="2" fillId="2" borderId="0" xfId="1" applyNumberFormat="1" applyFont="1" applyFill="1" applyAlignment="1">
      <alignment horizontal="right" vertical="center"/>
    </xf>
    <xf numFmtId="167" fontId="2" fillId="2" borderId="0" xfId="3" applyNumberFormat="1" applyFont="1" applyFill="1" applyAlignment="1">
      <alignment vertical="center"/>
    </xf>
    <xf numFmtId="166" fontId="2" fillId="0" borderId="0" xfId="1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/>
    </xf>
    <xf numFmtId="166" fontId="2" fillId="2" borderId="0" xfId="0" applyNumberFormat="1" applyFont="1" applyFill="1" applyAlignment="1">
      <alignment horizontal="right" vertical="center"/>
    </xf>
    <xf numFmtId="166" fontId="2" fillId="2" borderId="1" xfId="0" applyNumberFormat="1" applyFont="1" applyFill="1" applyBorder="1" applyAlignment="1">
      <alignment horizontal="right" vertical="center"/>
    </xf>
    <xf numFmtId="166" fontId="2" fillId="2" borderId="2" xfId="0" applyNumberFormat="1" applyFont="1" applyFill="1" applyBorder="1" applyAlignment="1">
      <alignment horizontal="right" vertical="center"/>
    </xf>
    <xf numFmtId="166" fontId="2" fillId="0" borderId="2" xfId="1" applyNumberFormat="1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6" fontId="2" fillId="2" borderId="1" xfId="1" applyNumberFormat="1" applyFont="1" applyFill="1" applyBorder="1" applyAlignment="1">
      <alignment horizontal="right" vertical="center"/>
    </xf>
    <xf numFmtId="166" fontId="1" fillId="0" borderId="0" xfId="1" applyNumberFormat="1" applyFont="1" applyFill="1" applyAlignment="1">
      <alignment horizontal="right" vertical="center"/>
    </xf>
    <xf numFmtId="166" fontId="1" fillId="0" borderId="0" xfId="1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horizontal="right" vertical="center"/>
    </xf>
    <xf numFmtId="165" fontId="2" fillId="0" borderId="0" xfId="4" applyNumberFormat="1" applyFont="1" applyAlignment="1">
      <alignment vertical="center"/>
    </xf>
    <xf numFmtId="165" fontId="2" fillId="0" borderId="0" xfId="4" applyNumberFormat="1" applyFont="1" applyAlignment="1">
      <alignment horizontal="center" vertical="center"/>
    </xf>
    <xf numFmtId="165" fontId="2" fillId="0" borderId="1" xfId="4" applyNumberFormat="1" applyFont="1" applyBorder="1" applyAlignment="1">
      <alignment vertical="center"/>
    </xf>
    <xf numFmtId="165" fontId="2" fillId="0" borderId="1" xfId="4" applyNumberFormat="1" applyFont="1" applyBorder="1" applyAlignment="1">
      <alignment horizontal="center" vertical="center"/>
    </xf>
    <xf numFmtId="0" fontId="2" fillId="0" borderId="1" xfId="4" applyFont="1" applyBorder="1" applyAlignment="1">
      <alignment vertical="center"/>
    </xf>
    <xf numFmtId="165" fontId="2" fillId="0" borderId="1" xfId="4" applyNumberFormat="1" applyFont="1" applyBorder="1" applyAlignment="1">
      <alignment horizontal="left" vertical="center"/>
    </xf>
    <xf numFmtId="165" fontId="2" fillId="0" borderId="1" xfId="4" applyNumberFormat="1" applyFont="1" applyBorder="1" applyAlignment="1">
      <alignment horizontal="right" vertical="center"/>
    </xf>
    <xf numFmtId="165" fontId="1" fillId="0" borderId="0" xfId="4" applyNumberFormat="1" applyFont="1" applyAlignment="1">
      <alignment vertical="center"/>
    </xf>
    <xf numFmtId="165" fontId="1" fillId="0" borderId="0" xfId="4" applyNumberFormat="1" applyFont="1" applyAlignment="1">
      <alignment horizontal="left" vertical="center"/>
    </xf>
    <xf numFmtId="165" fontId="1" fillId="0" borderId="0" xfId="4" applyNumberFormat="1" applyFont="1" applyAlignment="1">
      <alignment horizontal="center" vertical="center"/>
    </xf>
    <xf numFmtId="165" fontId="2" fillId="0" borderId="0" xfId="4" applyNumberFormat="1" applyFont="1" applyAlignment="1">
      <alignment horizontal="right" vertical="center"/>
    </xf>
    <xf numFmtId="165" fontId="1" fillId="0" borderId="1" xfId="4" applyNumberFormat="1" applyFont="1" applyBorder="1" applyAlignment="1">
      <alignment vertical="center"/>
    </xf>
    <xf numFmtId="165" fontId="1" fillId="0" borderId="1" xfId="4" applyNumberFormat="1" applyFont="1" applyBorder="1" applyAlignment="1">
      <alignment horizontal="left" vertical="center"/>
    </xf>
    <xf numFmtId="165" fontId="1" fillId="0" borderId="1" xfId="4" applyNumberFormat="1" applyFont="1" applyBorder="1" applyAlignment="1">
      <alignment horizontal="center" vertical="center"/>
    </xf>
    <xf numFmtId="0" fontId="1" fillId="0" borderId="0" xfId="4" applyFont="1" applyAlignment="1">
      <alignment vertical="center"/>
    </xf>
    <xf numFmtId="4" fontId="2" fillId="0" borderId="0" xfId="4" applyNumberFormat="1" applyFont="1" applyAlignment="1">
      <alignment horizontal="right" vertical="center"/>
    </xf>
    <xf numFmtId="165" fontId="2" fillId="0" borderId="0" xfId="4" applyNumberFormat="1" applyFont="1" applyAlignment="1">
      <alignment horizontal="left" vertical="center"/>
    </xf>
    <xf numFmtId="0" fontId="2" fillId="0" borderId="0" xfId="4" applyFont="1" applyAlignment="1">
      <alignment vertical="center"/>
    </xf>
    <xf numFmtId="165" fontId="2" fillId="0" borderId="0" xfId="4" quotePrefix="1" applyNumberFormat="1" applyFont="1" applyAlignment="1">
      <alignment horizontal="center" vertical="center"/>
    </xf>
    <xf numFmtId="165" fontId="5" fillId="0" borderId="0" xfId="4" applyNumberFormat="1" applyFont="1" applyAlignment="1">
      <alignment vertical="center"/>
    </xf>
    <xf numFmtId="165" fontId="2" fillId="0" borderId="0" xfId="4" quotePrefix="1" applyNumberFormat="1" applyFont="1" applyAlignment="1">
      <alignment vertical="center"/>
    </xf>
    <xf numFmtId="165" fontId="2" fillId="0" borderId="0" xfId="4" applyNumberFormat="1" applyFont="1" applyAlignment="1">
      <alignment horizontal="left" vertical="center" indent="1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165" fontId="1" fillId="0" borderId="1" xfId="2" applyNumberFormat="1" applyFont="1" applyBorder="1" applyAlignment="1">
      <alignment vertical="center"/>
    </xf>
    <xf numFmtId="165" fontId="2" fillId="0" borderId="0" xfId="2" applyNumberFormat="1" applyFont="1" applyAlignment="1">
      <alignment vertical="center"/>
    </xf>
    <xf numFmtId="165" fontId="1" fillId="0" borderId="0" xfId="2" applyNumberFormat="1" applyFont="1" applyAlignment="1">
      <alignment horizontal="right" vertical="center"/>
    </xf>
    <xf numFmtId="0" fontId="2" fillId="0" borderId="1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1" xfId="2" applyFont="1" applyBorder="1" applyAlignment="1">
      <alignment vertical="center"/>
    </xf>
    <xf numFmtId="165" fontId="2" fillId="0" borderId="1" xfId="2" applyNumberFormat="1" applyFont="1" applyBorder="1" applyAlignment="1">
      <alignment vertical="center"/>
    </xf>
    <xf numFmtId="165" fontId="2" fillId="0" borderId="0" xfId="2" applyNumberFormat="1" applyFont="1" applyAlignment="1">
      <alignment horizontal="right" vertical="center"/>
    </xf>
    <xf numFmtId="165" fontId="2" fillId="0" borderId="1" xfId="2" applyNumberFormat="1" applyFont="1" applyBorder="1" applyAlignment="1">
      <alignment horizontal="right" vertical="center"/>
    </xf>
    <xf numFmtId="4" fontId="2" fillId="0" borderId="0" xfId="2" applyNumberFormat="1" applyFont="1" applyAlignment="1">
      <alignment horizontal="right" vertical="center"/>
    </xf>
    <xf numFmtId="168" fontId="2" fillId="0" borderId="0" xfId="2" applyNumberFormat="1" applyFont="1" applyAlignment="1">
      <alignment horizontal="right" vertical="center"/>
    </xf>
    <xf numFmtId="165" fontId="2" fillId="0" borderId="0" xfId="2" applyNumberFormat="1" applyFont="1" applyAlignment="1">
      <alignment horizontal="center" vertical="center"/>
    </xf>
    <xf numFmtId="165" fontId="2" fillId="0" borderId="1" xfId="2" applyNumberFormat="1" applyFont="1" applyBorder="1" applyAlignment="1">
      <alignment horizontal="center" vertical="center"/>
    </xf>
    <xf numFmtId="165" fontId="1" fillId="0" borderId="1" xfId="2" applyNumberFormat="1" applyFont="1" applyBorder="1" applyAlignment="1">
      <alignment horizontal="center" vertical="center"/>
    </xf>
    <xf numFmtId="166" fontId="2" fillId="0" borderId="0" xfId="4" applyNumberFormat="1" applyFont="1" applyAlignment="1">
      <alignment vertical="center"/>
    </xf>
    <xf numFmtId="166" fontId="2" fillId="0" borderId="0" xfId="4" applyNumberFormat="1" applyFont="1" applyAlignment="1">
      <alignment horizontal="center" vertical="center"/>
    </xf>
    <xf numFmtId="166" fontId="2" fillId="0" borderId="1" xfId="4" applyNumberFormat="1" applyFont="1" applyBorder="1" applyAlignment="1">
      <alignment vertical="center"/>
    </xf>
    <xf numFmtId="166" fontId="2" fillId="0" borderId="1" xfId="4" applyNumberFormat="1" applyFont="1" applyBorder="1" applyAlignment="1">
      <alignment horizontal="center" vertical="center"/>
    </xf>
    <xf numFmtId="166" fontId="1" fillId="0" borderId="0" xfId="4" applyNumberFormat="1" applyFont="1" applyAlignment="1">
      <alignment vertical="center"/>
    </xf>
    <xf numFmtId="166" fontId="1" fillId="0" borderId="0" xfId="2" applyNumberFormat="1" applyFont="1" applyAlignment="1">
      <alignment horizontal="center" vertical="center"/>
    </xf>
    <xf numFmtId="166" fontId="1" fillId="0" borderId="0" xfId="2" applyNumberFormat="1" applyFont="1" applyAlignment="1">
      <alignment horizontal="right" vertical="center"/>
    </xf>
    <xf numFmtId="166" fontId="2" fillId="0" borderId="0" xfId="4" applyNumberFormat="1" applyFont="1" applyAlignment="1">
      <alignment horizontal="right" vertical="center"/>
    </xf>
    <xf numFmtId="166" fontId="2" fillId="2" borderId="0" xfId="4" applyNumberFormat="1" applyFont="1" applyFill="1" applyAlignment="1">
      <alignment horizontal="right" vertical="center"/>
    </xf>
    <xf numFmtId="166" fontId="2" fillId="0" borderId="0" xfId="3" applyNumberFormat="1" applyFont="1" applyAlignment="1">
      <alignment horizontal="right" vertical="center"/>
    </xf>
    <xf numFmtId="166" fontId="2" fillId="2" borderId="0" xfId="3" applyNumberFormat="1" applyFont="1" applyFill="1" applyAlignment="1">
      <alignment vertical="center"/>
    </xf>
    <xf numFmtId="166" fontId="2" fillId="0" borderId="0" xfId="3" applyNumberFormat="1" applyFont="1" applyAlignment="1">
      <alignment vertical="center"/>
    </xf>
    <xf numFmtId="166" fontId="2" fillId="2" borderId="0" xfId="2" applyNumberFormat="1" applyFont="1" applyFill="1" applyAlignment="1">
      <alignment vertical="center"/>
    </xf>
    <xf numFmtId="166" fontId="2" fillId="0" borderId="0" xfId="2" applyNumberFormat="1" applyFont="1" applyAlignment="1">
      <alignment vertical="center"/>
    </xf>
    <xf numFmtId="166" fontId="2" fillId="2" borderId="1" xfId="2" applyNumberFormat="1" applyFont="1" applyFill="1" applyBorder="1" applyAlignment="1">
      <alignment horizontal="right" vertical="center"/>
    </xf>
    <xf numFmtId="166" fontId="2" fillId="0" borderId="1" xfId="2" applyNumberFormat="1" applyFont="1" applyBorder="1" applyAlignment="1">
      <alignment horizontal="right" vertical="center"/>
    </xf>
    <xf numFmtId="166" fontId="2" fillId="2" borderId="0" xfId="2" applyNumberFormat="1" applyFont="1" applyFill="1" applyAlignment="1">
      <alignment horizontal="right" vertical="center"/>
    </xf>
    <xf numFmtId="166" fontId="2" fillId="0" borderId="0" xfId="2" applyNumberFormat="1" applyFont="1" applyAlignment="1">
      <alignment horizontal="right" vertical="center"/>
    </xf>
    <xf numFmtId="166" fontId="2" fillId="2" borderId="0" xfId="1" applyNumberFormat="1" applyFont="1" applyFill="1" applyBorder="1" applyAlignment="1">
      <alignment horizontal="justify" vertical="center"/>
    </xf>
    <xf numFmtId="166" fontId="2" fillId="0" borderId="0" xfId="1" applyNumberFormat="1" applyFont="1" applyFill="1" applyBorder="1" applyAlignment="1">
      <alignment horizontal="justify" vertical="center"/>
    </xf>
    <xf numFmtId="166" fontId="2" fillId="2" borderId="1" xfId="4" applyNumberFormat="1" applyFont="1" applyFill="1" applyBorder="1" applyAlignment="1">
      <alignment horizontal="right" vertical="center"/>
    </xf>
    <xf numFmtId="166" fontId="2" fillId="0" borderId="1" xfId="4" applyNumberFormat="1" applyFont="1" applyBorder="1" applyAlignment="1">
      <alignment horizontal="right" vertical="center"/>
    </xf>
    <xf numFmtId="166" fontId="2" fillId="2" borderId="2" xfId="4" applyNumberFormat="1" applyFont="1" applyFill="1" applyBorder="1" applyAlignment="1">
      <alignment vertical="center"/>
    </xf>
    <xf numFmtId="166" fontId="2" fillId="2" borderId="0" xfId="4" applyNumberFormat="1" applyFont="1" applyFill="1" applyAlignment="1">
      <alignment vertical="center"/>
    </xf>
    <xf numFmtId="169" fontId="2" fillId="2" borderId="2" xfId="3" applyNumberFormat="1" applyFont="1" applyFill="1" applyBorder="1" applyAlignment="1">
      <alignment horizontal="right" vertical="center"/>
    </xf>
    <xf numFmtId="169" fontId="2" fillId="0" borderId="0" xfId="3" applyNumberFormat="1" applyFont="1" applyAlignment="1">
      <alignment vertical="center"/>
    </xf>
    <xf numFmtId="169" fontId="2" fillId="0" borderId="0" xfId="3" applyNumberFormat="1" applyFont="1" applyAlignment="1">
      <alignment horizontal="right" vertical="center"/>
    </xf>
    <xf numFmtId="166" fontId="2" fillId="0" borderId="1" xfId="2" applyNumberFormat="1" applyFont="1" applyBorder="1" applyAlignment="1">
      <alignment vertical="center"/>
    </xf>
    <xf numFmtId="166" fontId="1" fillId="0" borderId="0" xfId="4" applyNumberFormat="1" applyFont="1" applyAlignment="1">
      <alignment horizontal="right" vertical="center"/>
    </xf>
    <xf numFmtId="166" fontId="2" fillId="0" borderId="0" xfId="2" applyNumberFormat="1" applyFont="1" applyAlignment="1">
      <alignment horizontal="center" vertical="center"/>
    </xf>
    <xf numFmtId="166" fontId="2" fillId="0" borderId="1" xfId="2" applyNumberFormat="1" applyFont="1" applyBorder="1" applyAlignment="1">
      <alignment horizontal="center" vertical="center"/>
    </xf>
    <xf numFmtId="166" fontId="1" fillId="0" borderId="4" xfId="2" applyNumberFormat="1" applyFont="1" applyBorder="1" applyAlignment="1">
      <alignment horizontal="right" vertical="center"/>
    </xf>
    <xf numFmtId="166" fontId="1" fillId="0" borderId="1" xfId="2" applyNumberFormat="1" applyFont="1" applyBorder="1" applyAlignment="1">
      <alignment horizontal="right" vertical="center"/>
    </xf>
    <xf numFmtId="166" fontId="2" fillId="0" borderId="2" xfId="4" applyNumberFormat="1" applyFont="1" applyBorder="1" applyAlignment="1">
      <alignment vertical="center"/>
    </xf>
    <xf numFmtId="169" fontId="2" fillId="0" borderId="2" xfId="3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167" fontId="2" fillId="0" borderId="0" xfId="0" applyNumberFormat="1" applyFont="1" applyAlignment="1">
      <alignment vertical="center"/>
    </xf>
    <xf numFmtId="166" fontId="2" fillId="0" borderId="1" xfId="0" applyNumberFormat="1" applyFont="1" applyBorder="1" applyAlignment="1">
      <alignment horizontal="right" vertical="center"/>
    </xf>
    <xf numFmtId="167" fontId="2" fillId="0" borderId="1" xfId="3" applyNumberFormat="1" applyFont="1" applyBorder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7" fontId="2" fillId="0" borderId="5" xfId="0" applyNumberFormat="1" applyFont="1" applyBorder="1" applyAlignment="1">
      <alignment horizontal="right" vertical="center"/>
    </xf>
    <xf numFmtId="167" fontId="2" fillId="0" borderId="6" xfId="0" applyNumberFormat="1" applyFont="1" applyBorder="1" applyAlignment="1">
      <alignment horizontal="right" vertical="center"/>
    </xf>
    <xf numFmtId="165" fontId="2" fillId="0" borderId="5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vertical="center"/>
    </xf>
    <xf numFmtId="165" fontId="2" fillId="0" borderId="5" xfId="0" applyNumberFormat="1" applyFont="1" applyBorder="1" applyAlignment="1">
      <alignment horizontal="right" vertical="center"/>
    </xf>
    <xf numFmtId="167" fontId="2" fillId="0" borderId="0" xfId="4" applyNumberFormat="1" applyFont="1" applyAlignment="1">
      <alignment vertical="center"/>
    </xf>
    <xf numFmtId="165" fontId="2" fillId="2" borderId="0" xfId="3" applyNumberFormat="1" applyFont="1" applyFill="1" applyAlignment="1">
      <alignment vertical="center"/>
    </xf>
    <xf numFmtId="167" fontId="2" fillId="0" borderId="0" xfId="4" applyNumberFormat="1" applyFont="1" applyAlignment="1">
      <alignment horizontal="center" vertical="center"/>
    </xf>
    <xf numFmtId="167" fontId="2" fillId="0" borderId="0" xfId="3" applyNumberFormat="1" applyFont="1" applyAlignment="1">
      <alignment vertical="center"/>
    </xf>
    <xf numFmtId="165" fontId="2" fillId="2" borderId="1" xfId="3" applyNumberFormat="1" applyFont="1" applyFill="1" applyBorder="1" applyAlignment="1">
      <alignment vertical="center"/>
    </xf>
    <xf numFmtId="167" fontId="2" fillId="0" borderId="0" xfId="3" applyNumberFormat="1" applyFont="1" applyAlignment="1">
      <alignment horizontal="right" vertical="center"/>
    </xf>
    <xf numFmtId="167" fontId="2" fillId="2" borderId="0" xfId="3" applyNumberFormat="1" applyFont="1" applyFill="1" applyAlignment="1">
      <alignment horizontal="right" vertical="center"/>
    </xf>
    <xf numFmtId="167" fontId="2" fillId="2" borderId="1" xfId="2" applyNumberFormat="1" applyFont="1" applyFill="1" applyBorder="1" applyAlignment="1">
      <alignment horizontal="right" vertical="center"/>
    </xf>
    <xf numFmtId="167" fontId="2" fillId="2" borderId="1" xfId="3" applyNumberFormat="1" applyFont="1" applyFill="1" applyBorder="1" applyAlignment="1">
      <alignment horizontal="right" vertical="center"/>
    </xf>
    <xf numFmtId="165" fontId="2" fillId="2" borderId="0" xfId="3" applyNumberFormat="1" applyFont="1" applyFill="1" applyAlignment="1">
      <alignment horizontal="right" vertical="center"/>
    </xf>
    <xf numFmtId="165" fontId="2" fillId="0" borderId="0" xfId="3" applyNumberFormat="1" applyFont="1" applyAlignment="1">
      <alignment horizontal="right" vertical="center"/>
    </xf>
    <xf numFmtId="167" fontId="2" fillId="0" borderId="1" xfId="2" applyNumberFormat="1" applyFont="1" applyBorder="1" applyAlignment="1">
      <alignment horizontal="right" vertical="center"/>
    </xf>
    <xf numFmtId="167" fontId="2" fillId="0" borderId="1" xfId="3" applyNumberFormat="1" applyFont="1" applyBorder="1" applyAlignment="1">
      <alignment horizontal="right" vertical="center"/>
    </xf>
    <xf numFmtId="165" fontId="2" fillId="0" borderId="1" xfId="3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5" fillId="0" borderId="0" xfId="4" applyNumberFormat="1" applyFont="1" applyAlignment="1">
      <alignment horizontal="left" vertical="center"/>
    </xf>
    <xf numFmtId="166" fontId="1" fillId="0" borderId="0" xfId="1" quotePrefix="1" applyNumberFormat="1" applyFont="1" applyFill="1" applyBorder="1" applyAlignment="1">
      <alignment horizontal="center" vertical="center"/>
    </xf>
    <xf numFmtId="164" fontId="1" fillId="0" borderId="0" xfId="1" quotePrefix="1" applyFont="1" applyFill="1" applyBorder="1" applyAlignment="1">
      <alignment horizontal="center" vertical="center"/>
    </xf>
    <xf numFmtId="165" fontId="1" fillId="0" borderId="0" xfId="4" applyNumberFormat="1" applyFont="1" applyAlignment="1">
      <alignment horizontal="right" vertical="center"/>
    </xf>
    <xf numFmtId="166" fontId="1" fillId="0" borderId="0" xfId="4" applyNumberFormat="1" applyFont="1" applyAlignment="1">
      <alignment horizontal="center" vertical="center"/>
    </xf>
    <xf numFmtId="166" fontId="1" fillId="0" borderId="3" xfId="4" applyNumberFormat="1" applyFont="1" applyBorder="1" applyAlignment="1">
      <alignment horizontal="right" vertical="center"/>
    </xf>
    <xf numFmtId="167" fontId="2" fillId="0" borderId="0" xfId="4" applyNumberFormat="1" applyFont="1" applyAlignment="1">
      <alignment horizontal="right" vertical="center"/>
    </xf>
    <xf numFmtId="166" fontId="2" fillId="0" borderId="2" xfId="4" applyNumberFormat="1" applyFont="1" applyBorder="1" applyAlignment="1">
      <alignment horizontal="right" vertical="center"/>
    </xf>
    <xf numFmtId="167" fontId="2" fillId="2" borderId="0" xfId="4" applyNumberFormat="1" applyFont="1" applyFill="1" applyAlignment="1">
      <alignment horizontal="right" vertical="center"/>
    </xf>
    <xf numFmtId="166" fontId="2" fillId="2" borderId="2" xfId="4" applyNumberFormat="1" applyFont="1" applyFill="1" applyBorder="1" applyAlignment="1">
      <alignment horizontal="right" vertical="center"/>
    </xf>
    <xf numFmtId="167" fontId="2" fillId="0" borderId="0" xfId="1" applyNumberFormat="1" applyFont="1" applyFill="1" applyAlignment="1">
      <alignment vertical="center"/>
    </xf>
    <xf numFmtId="167" fontId="2" fillId="2" borderId="0" xfId="1" applyNumberFormat="1" applyFont="1" applyFill="1" applyAlignment="1">
      <alignment vertical="center"/>
    </xf>
    <xf numFmtId="167" fontId="2" fillId="0" borderId="0" xfId="1" applyNumberFormat="1" applyFont="1" applyFill="1" applyAlignment="1">
      <alignment horizontal="right" vertical="center"/>
    </xf>
    <xf numFmtId="167" fontId="2" fillId="2" borderId="0" xfId="1" applyNumberFormat="1" applyFont="1" applyFill="1" applyAlignment="1">
      <alignment horizontal="right" vertical="center"/>
    </xf>
    <xf numFmtId="165" fontId="2" fillId="0" borderId="0" xfId="2" applyNumberFormat="1" applyFont="1" applyAlignment="1">
      <alignment horizontal="left" vertical="center"/>
    </xf>
    <xf numFmtId="166" fontId="2" fillId="2" borderId="0" xfId="1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right" vertical="center"/>
    </xf>
    <xf numFmtId="167" fontId="2" fillId="2" borderId="0" xfId="1" applyNumberFormat="1" applyFont="1" applyFill="1" applyBorder="1" applyAlignment="1">
      <alignment horizontal="right" vertical="center"/>
    </xf>
    <xf numFmtId="167" fontId="2" fillId="2" borderId="1" xfId="1" applyNumberFormat="1" applyFont="1" applyFill="1" applyBorder="1" applyAlignment="1">
      <alignment horizontal="right" vertical="center"/>
    </xf>
    <xf numFmtId="167" fontId="2" fillId="0" borderId="1" xfId="1" applyNumberFormat="1" applyFont="1" applyFill="1" applyBorder="1" applyAlignment="1">
      <alignment horizontal="right" vertical="center"/>
    </xf>
    <xf numFmtId="169" fontId="2" fillId="2" borderId="0" xfId="1" applyNumberFormat="1" applyFont="1" applyFill="1" applyBorder="1" applyAlignment="1">
      <alignment vertical="center"/>
    </xf>
    <xf numFmtId="169" fontId="2" fillId="0" borderId="0" xfId="1" applyNumberFormat="1" applyFont="1" applyFill="1" applyAlignment="1">
      <alignment vertical="center"/>
    </xf>
    <xf numFmtId="169" fontId="2" fillId="0" borderId="0" xfId="1" applyNumberFormat="1" applyFont="1" applyFill="1" applyBorder="1" applyAlignment="1">
      <alignment vertical="center"/>
    </xf>
    <xf numFmtId="169" fontId="2" fillId="0" borderId="0" xfId="1" applyNumberFormat="1" applyFont="1" applyFill="1" applyAlignment="1">
      <alignment horizontal="center" vertical="center"/>
    </xf>
    <xf numFmtId="166" fontId="2" fillId="0" borderId="0" xfId="1" applyNumberFormat="1" applyFont="1" applyFill="1" applyAlignment="1">
      <alignment horizontal="center" vertical="center"/>
    </xf>
    <xf numFmtId="165" fontId="2" fillId="0" borderId="0" xfId="2" quotePrefix="1" applyNumberFormat="1" applyFont="1" applyAlignment="1">
      <alignment horizontal="left" vertical="center"/>
    </xf>
    <xf numFmtId="167" fontId="2" fillId="0" borderId="0" xfId="1" applyNumberFormat="1" applyFont="1" applyFill="1" applyAlignment="1">
      <alignment horizontal="center" vertical="center"/>
    </xf>
    <xf numFmtId="167" fontId="2" fillId="0" borderId="0" xfId="1" applyNumberFormat="1" applyFont="1" applyFill="1" applyBorder="1" applyAlignment="1">
      <alignment vertical="center"/>
    </xf>
    <xf numFmtId="167" fontId="2" fillId="2" borderId="1" xfId="1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vertical="center"/>
    </xf>
    <xf numFmtId="165" fontId="1" fillId="0" borderId="0" xfId="5" applyNumberFormat="1" applyFont="1" applyAlignment="1">
      <alignment vertical="center"/>
    </xf>
    <xf numFmtId="165" fontId="2" fillId="0" borderId="0" xfId="5" applyNumberFormat="1" applyFont="1" applyAlignment="1">
      <alignment vertical="center"/>
    </xf>
    <xf numFmtId="165" fontId="1" fillId="0" borderId="0" xfId="2" applyNumberFormat="1" applyFont="1" applyAlignment="1">
      <alignment horizontal="center" vertical="center"/>
    </xf>
    <xf numFmtId="166" fontId="1" fillId="0" borderId="1" xfId="2" applyNumberFormat="1" applyFont="1" applyBorder="1" applyAlignment="1">
      <alignment vertical="center"/>
    </xf>
    <xf numFmtId="165" fontId="2" fillId="0" borderId="0" xfId="2" quotePrefix="1" applyNumberFormat="1" applyFont="1" applyAlignment="1">
      <alignment horizontal="center" vertical="center"/>
    </xf>
    <xf numFmtId="166" fontId="2" fillId="2" borderId="2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vertical="center"/>
    </xf>
    <xf numFmtId="165" fontId="2" fillId="0" borderId="0" xfId="1" applyNumberFormat="1" applyFont="1" applyFill="1" applyAlignment="1">
      <alignment horizontal="justify" vertical="center"/>
    </xf>
    <xf numFmtId="166" fontId="1" fillId="0" borderId="1" xfId="4" applyNumberFormat="1" applyFont="1" applyBorder="1" applyAlignment="1">
      <alignment horizontal="right" vertical="center"/>
    </xf>
    <xf numFmtId="167" fontId="2" fillId="0" borderId="1" xfId="4" applyNumberFormat="1" applyFont="1" applyBorder="1" applyAlignment="1">
      <alignment horizontal="right" vertical="center"/>
    </xf>
    <xf numFmtId="170" fontId="2" fillId="0" borderId="2" xfId="3" applyNumberFormat="1" applyFont="1" applyBorder="1" applyAlignment="1">
      <alignment horizontal="right" vertical="center"/>
    </xf>
    <xf numFmtId="170" fontId="2" fillId="2" borderId="2" xfId="3" applyNumberFormat="1" applyFont="1" applyFill="1" applyBorder="1" applyAlignment="1">
      <alignment horizontal="right" vertical="center"/>
    </xf>
    <xf numFmtId="170" fontId="2" fillId="0" borderId="0" xfId="3" applyNumberFormat="1" applyFont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165" fontId="2" fillId="0" borderId="0" xfId="1" applyNumberFormat="1" applyFont="1" applyFill="1" applyAlignment="1">
      <alignment vertical="center"/>
    </xf>
    <xf numFmtId="0" fontId="7" fillId="0" borderId="0" xfId="4" applyFont="1" applyAlignment="1">
      <alignment vertical="center"/>
    </xf>
    <xf numFmtId="165" fontId="7" fillId="0" borderId="0" xfId="2" applyNumberFormat="1" applyFont="1" applyAlignment="1">
      <alignment vertical="center"/>
    </xf>
    <xf numFmtId="165" fontId="7" fillId="0" borderId="0" xfId="2" applyNumberFormat="1" applyFont="1" applyAlignment="1">
      <alignment horizontal="left" vertical="center"/>
    </xf>
    <xf numFmtId="165" fontId="8" fillId="0" borderId="0" xfId="4" applyNumberFormat="1" applyFont="1" applyAlignment="1">
      <alignment vertical="center"/>
    </xf>
    <xf numFmtId="166" fontId="1" fillId="0" borderId="1" xfId="0" applyNumberFormat="1" applyFont="1" applyBorder="1" applyAlignment="1">
      <alignment horizontal="right" vertical="center"/>
    </xf>
    <xf numFmtId="166" fontId="1" fillId="0" borderId="1" xfId="4" applyNumberFormat="1" applyFont="1" applyBorder="1" applyAlignment="1">
      <alignment horizontal="right" vertical="center"/>
    </xf>
    <xf numFmtId="165" fontId="2" fillId="0" borderId="1" xfId="2" applyNumberFormat="1" applyFont="1" applyBorder="1" applyAlignment="1">
      <alignment horizontal="left" vertical="center"/>
    </xf>
    <xf numFmtId="0" fontId="2" fillId="0" borderId="1" xfId="4" applyFont="1" applyBorder="1" applyAlignment="1">
      <alignment horizontal="left" vertical="center"/>
    </xf>
    <xf numFmtId="166" fontId="1" fillId="0" borderId="1" xfId="4" applyNumberFormat="1" applyFont="1" applyBorder="1" applyAlignment="1">
      <alignment horizontal="center" vertical="center"/>
    </xf>
    <xf numFmtId="166" fontId="1" fillId="0" borderId="3" xfId="1" applyNumberFormat="1" applyFont="1" applyFill="1" applyBorder="1" applyAlignment="1">
      <alignment horizontal="center" vertical="center"/>
    </xf>
    <xf numFmtId="166" fontId="1" fillId="0" borderId="3" xfId="4" applyNumberFormat="1" applyFont="1" applyBorder="1" applyAlignment="1">
      <alignment horizontal="center" vertical="center"/>
    </xf>
    <xf numFmtId="166" fontId="1" fillId="0" borderId="1" xfId="2" applyNumberFormat="1" applyFont="1" applyBorder="1" applyAlignment="1">
      <alignment horizontal="center" vertical="center"/>
    </xf>
    <xf numFmtId="166" fontId="1" fillId="0" borderId="3" xfId="2" applyNumberFormat="1" applyFont="1" applyBorder="1" applyAlignment="1">
      <alignment horizontal="center" vertical="center"/>
    </xf>
    <xf numFmtId="166" fontId="1" fillId="0" borderId="1" xfId="2" applyNumberFormat="1" applyFont="1" applyBorder="1" applyAlignment="1">
      <alignment horizontal="right" vertical="center"/>
    </xf>
  </cellXfs>
  <cellStyles count="6">
    <cellStyle name="Comma" xfId="1" builtinId="3"/>
    <cellStyle name="Normal" xfId="0" builtinId="0"/>
    <cellStyle name="Normal 2" xfId="2" xr:uid="{A6A692FF-ECD8-402A-A5B0-FF2E554A73D4}"/>
    <cellStyle name="Normal 2 2 2" xfId="3" xr:uid="{2540E4C9-9DEF-4104-92D8-AA346F23F6EA}"/>
    <cellStyle name="Normal 3" xfId="4" xr:uid="{6866DD30-E29F-4FDB-8517-53F8A12933AD}"/>
    <cellStyle name="Normal_3M Thailand 311244 - T" xfId="5" xr:uid="{42B15E5A-28F1-43D3-8EDE-FE42238A5073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F27E4-0C29-4FCA-8EAF-4BB1BEFAFA42}">
  <dimension ref="A1:M108"/>
  <sheetViews>
    <sheetView tabSelected="1" zoomScaleNormal="100" zoomScaleSheetLayoutView="55" workbookViewId="0">
      <selection activeCell="K19" sqref="K19"/>
    </sheetView>
  </sheetViews>
  <sheetFormatPr defaultColWidth="9.140625" defaultRowHeight="21.75" customHeight="1" x14ac:dyDescent="0.5"/>
  <cols>
    <col min="1" max="3" width="1.7109375" style="2" customWidth="1"/>
    <col min="4" max="4" width="34" style="2" customWidth="1"/>
    <col min="5" max="5" width="8.42578125" style="3" customWidth="1"/>
    <col min="6" max="6" width="0.85546875" style="2" customWidth="1"/>
    <col min="7" max="7" width="15.28515625" style="4" customWidth="1"/>
    <col min="8" max="8" width="0.85546875" style="4" customWidth="1"/>
    <col min="9" max="9" width="13.7109375" style="4" customWidth="1"/>
    <col min="10" max="10" width="0.85546875" style="4" customWidth="1"/>
    <col min="11" max="11" width="15.28515625" style="4" customWidth="1"/>
    <col min="12" max="12" width="0.85546875" style="5" customWidth="1"/>
    <col min="13" max="13" width="13.7109375" style="15" customWidth="1"/>
    <col min="14" max="16384" width="9.140625" style="2"/>
  </cols>
  <sheetData>
    <row r="1" spans="1:13" ht="21.75" customHeight="1" x14ac:dyDescent="0.5">
      <c r="A1" s="1" t="s">
        <v>0</v>
      </c>
      <c r="M1" s="6"/>
    </row>
    <row r="2" spans="1:13" ht="21.75" customHeight="1" x14ac:dyDescent="0.5">
      <c r="A2" s="7" t="s">
        <v>1</v>
      </c>
      <c r="M2" s="6"/>
    </row>
    <row r="3" spans="1:13" ht="21.75" customHeight="1" x14ac:dyDescent="0.5">
      <c r="A3" s="8" t="s">
        <v>2</v>
      </c>
      <c r="B3" s="9"/>
      <c r="C3" s="9"/>
      <c r="D3" s="9"/>
      <c r="E3" s="10"/>
      <c r="F3" s="9"/>
      <c r="G3" s="11"/>
      <c r="H3" s="11"/>
      <c r="I3" s="11"/>
      <c r="J3" s="11"/>
      <c r="K3" s="11"/>
      <c r="L3" s="12"/>
      <c r="M3" s="118"/>
    </row>
    <row r="4" spans="1:13" ht="19.350000000000001" customHeight="1" x14ac:dyDescent="0.5">
      <c r="E4" s="13"/>
      <c r="G4" s="14"/>
      <c r="H4" s="14"/>
      <c r="L4" s="4"/>
      <c r="M4" s="4"/>
    </row>
    <row r="5" spans="1:13" ht="19.350000000000001" customHeight="1" x14ac:dyDescent="0.5">
      <c r="G5" s="193" t="s">
        <v>3</v>
      </c>
      <c r="H5" s="193"/>
      <c r="I5" s="193"/>
      <c r="J5" s="15"/>
      <c r="K5" s="193" t="s">
        <v>4</v>
      </c>
      <c r="L5" s="193"/>
      <c r="M5" s="193"/>
    </row>
    <row r="6" spans="1:13" ht="19.350000000000001" customHeight="1" x14ac:dyDescent="0.5">
      <c r="E6" s="16"/>
      <c r="F6" s="1"/>
      <c r="G6" s="6" t="s">
        <v>5</v>
      </c>
      <c r="H6" s="6"/>
      <c r="I6" s="6" t="s">
        <v>6</v>
      </c>
      <c r="J6" s="6"/>
      <c r="K6" s="6" t="s">
        <v>5</v>
      </c>
      <c r="L6" s="6"/>
      <c r="M6" s="6" t="s">
        <v>6</v>
      </c>
    </row>
    <row r="7" spans="1:13" ht="19.350000000000001" customHeight="1" x14ac:dyDescent="0.5">
      <c r="G7" s="6" t="s">
        <v>7</v>
      </c>
      <c r="H7" s="6"/>
      <c r="I7" s="6" t="s">
        <v>8</v>
      </c>
      <c r="J7" s="6"/>
      <c r="K7" s="6" t="s">
        <v>7</v>
      </c>
      <c r="L7" s="6"/>
      <c r="M7" s="6" t="s">
        <v>8</v>
      </c>
    </row>
    <row r="8" spans="1:13" ht="19.350000000000001" customHeight="1" x14ac:dyDescent="0.5">
      <c r="E8" s="16"/>
      <c r="F8" s="1"/>
      <c r="G8" s="6" t="s">
        <v>9</v>
      </c>
      <c r="H8" s="6"/>
      <c r="I8" s="6" t="s">
        <v>10</v>
      </c>
      <c r="J8" s="6"/>
      <c r="K8" s="6" t="s">
        <v>9</v>
      </c>
      <c r="L8" s="6"/>
      <c r="M8" s="6" t="s">
        <v>10</v>
      </c>
    </row>
    <row r="9" spans="1:13" ht="19.350000000000001" customHeight="1" x14ac:dyDescent="0.5">
      <c r="E9" s="65" t="s">
        <v>11</v>
      </c>
      <c r="F9" s="1"/>
      <c r="G9" s="116" t="s">
        <v>12</v>
      </c>
      <c r="H9" s="6"/>
      <c r="I9" s="116" t="s">
        <v>12</v>
      </c>
      <c r="J9" s="6"/>
      <c r="K9" s="116" t="s">
        <v>12</v>
      </c>
      <c r="L9" s="6"/>
      <c r="M9" s="116" t="s">
        <v>12</v>
      </c>
    </row>
    <row r="10" spans="1:13" ht="19.350000000000001" customHeight="1" x14ac:dyDescent="0.5">
      <c r="A10" s="1" t="s">
        <v>13</v>
      </c>
      <c r="E10" s="16"/>
      <c r="F10" s="1"/>
      <c r="G10" s="17"/>
      <c r="H10" s="18"/>
      <c r="I10" s="18"/>
      <c r="J10" s="18"/>
      <c r="K10" s="17"/>
      <c r="L10" s="6"/>
      <c r="M10" s="6"/>
    </row>
    <row r="11" spans="1:13" ht="6" customHeight="1" x14ac:dyDescent="0.5">
      <c r="E11" s="16"/>
      <c r="F11" s="1"/>
      <c r="G11" s="19"/>
      <c r="H11" s="6"/>
      <c r="I11" s="6"/>
      <c r="J11" s="6"/>
      <c r="K11" s="19"/>
      <c r="L11" s="6"/>
      <c r="M11" s="6"/>
    </row>
    <row r="12" spans="1:13" ht="19.350000000000001" customHeight="1" x14ac:dyDescent="0.5">
      <c r="A12" s="1" t="s">
        <v>14</v>
      </c>
      <c r="G12" s="20"/>
      <c r="K12" s="20"/>
    </row>
    <row r="13" spans="1:13" ht="6" customHeight="1" x14ac:dyDescent="0.5">
      <c r="E13" s="16"/>
      <c r="F13" s="1"/>
      <c r="G13" s="19"/>
      <c r="H13" s="6"/>
      <c r="I13" s="6"/>
      <c r="J13" s="6"/>
      <c r="K13" s="19"/>
      <c r="L13" s="6"/>
      <c r="M13" s="6"/>
    </row>
    <row r="14" spans="1:13" ht="19.350000000000001" customHeight="1" x14ac:dyDescent="0.5">
      <c r="A14" s="2" t="s">
        <v>15</v>
      </c>
      <c r="E14" s="13"/>
      <c r="G14" s="21">
        <v>1297894</v>
      </c>
      <c r="H14" s="14"/>
      <c r="I14" s="2">
        <v>1191606</v>
      </c>
      <c r="J14" s="14"/>
      <c r="K14" s="21">
        <v>1111042</v>
      </c>
      <c r="L14" s="14"/>
      <c r="M14" s="2">
        <v>1081385</v>
      </c>
    </row>
    <row r="15" spans="1:13" ht="19.350000000000001" customHeight="1" x14ac:dyDescent="0.5">
      <c r="A15" s="2" t="s">
        <v>16</v>
      </c>
      <c r="E15" s="13"/>
      <c r="G15" s="21"/>
      <c r="H15" s="14"/>
      <c r="I15" s="2"/>
      <c r="J15" s="14"/>
      <c r="K15" s="21"/>
      <c r="L15" s="14"/>
      <c r="M15" s="2"/>
    </row>
    <row r="16" spans="1:13" ht="19.350000000000001" customHeight="1" x14ac:dyDescent="0.5">
      <c r="A16" s="68"/>
      <c r="B16" s="2" t="s">
        <v>17</v>
      </c>
      <c r="E16" s="13">
        <v>7</v>
      </c>
      <c r="G16" s="21">
        <v>298051</v>
      </c>
      <c r="H16" s="14"/>
      <c r="I16" s="117">
        <v>0</v>
      </c>
      <c r="J16" s="14"/>
      <c r="K16" s="21">
        <v>298051</v>
      </c>
      <c r="L16" s="14"/>
      <c r="M16" s="117">
        <v>0</v>
      </c>
    </row>
    <row r="17" spans="1:13" ht="19.350000000000001" customHeight="1" x14ac:dyDescent="0.5">
      <c r="A17" s="2" t="s">
        <v>18</v>
      </c>
      <c r="E17" s="13">
        <v>8</v>
      </c>
      <c r="G17" s="21">
        <v>520903</v>
      </c>
      <c r="H17" s="14"/>
      <c r="I17" s="2">
        <v>636958</v>
      </c>
      <c r="J17" s="14"/>
      <c r="K17" s="21">
        <v>433870</v>
      </c>
      <c r="L17" s="14"/>
      <c r="M17" s="2">
        <v>488506</v>
      </c>
    </row>
    <row r="18" spans="1:13" ht="18.75" x14ac:dyDescent="0.5">
      <c r="A18" s="2" t="s">
        <v>19</v>
      </c>
      <c r="E18" s="13">
        <v>9</v>
      </c>
      <c r="G18" s="21">
        <v>499761</v>
      </c>
      <c r="H18" s="23"/>
      <c r="I18" s="2">
        <v>480131</v>
      </c>
      <c r="J18" s="23"/>
      <c r="K18" s="21">
        <v>470603</v>
      </c>
      <c r="L18" s="23"/>
      <c r="M18" s="2">
        <v>385064</v>
      </c>
    </row>
    <row r="19" spans="1:13" ht="19.350000000000001" customHeight="1" x14ac:dyDescent="0.5">
      <c r="A19" s="2" t="s">
        <v>20</v>
      </c>
      <c r="E19" s="13">
        <v>10</v>
      </c>
      <c r="G19" s="21">
        <v>139084</v>
      </c>
      <c r="H19" s="23"/>
      <c r="I19" s="117">
        <v>122454</v>
      </c>
      <c r="J19" s="23"/>
      <c r="K19" s="21">
        <v>139084</v>
      </c>
      <c r="L19" s="23"/>
      <c r="M19" s="117">
        <v>122454</v>
      </c>
    </row>
    <row r="20" spans="1:13" ht="19.350000000000001" customHeight="1" x14ac:dyDescent="0.5">
      <c r="A20" s="2" t="s">
        <v>21</v>
      </c>
      <c r="E20" s="13"/>
      <c r="G20" s="21"/>
      <c r="H20" s="23"/>
      <c r="I20" s="14"/>
      <c r="J20" s="23"/>
      <c r="K20" s="21"/>
      <c r="L20" s="23"/>
      <c r="M20" s="14"/>
    </row>
    <row r="21" spans="1:13" ht="19.350000000000001" customHeight="1" x14ac:dyDescent="0.5">
      <c r="B21" s="2" t="s">
        <v>22</v>
      </c>
      <c r="E21" s="13" t="s">
        <v>23</v>
      </c>
      <c r="G21" s="21">
        <v>0</v>
      </c>
      <c r="H21" s="23"/>
      <c r="I21" s="117">
        <v>0</v>
      </c>
      <c r="J21" s="23"/>
      <c r="K21" s="21">
        <v>0</v>
      </c>
      <c r="L21" s="23"/>
      <c r="M21" s="117">
        <v>40821</v>
      </c>
    </row>
    <row r="22" spans="1:13" ht="19.350000000000001" customHeight="1" x14ac:dyDescent="0.5">
      <c r="A22" s="2" t="s">
        <v>24</v>
      </c>
      <c r="E22" s="13">
        <v>6</v>
      </c>
      <c r="G22" s="21">
        <v>20237</v>
      </c>
      <c r="H22" s="23"/>
      <c r="I22" s="117">
        <v>0</v>
      </c>
      <c r="J22" s="23"/>
      <c r="K22" s="21">
        <v>20237</v>
      </c>
      <c r="L22" s="23"/>
      <c r="M22" s="117">
        <v>0</v>
      </c>
    </row>
    <row r="23" spans="1:13" ht="19.350000000000001" customHeight="1" x14ac:dyDescent="0.5">
      <c r="A23" s="2" t="s">
        <v>25</v>
      </c>
      <c r="E23" s="13"/>
      <c r="G23" s="24">
        <v>69385</v>
      </c>
      <c r="H23" s="23"/>
      <c r="I23" s="124">
        <v>57324</v>
      </c>
      <c r="J23" s="14"/>
      <c r="K23" s="24">
        <v>47297</v>
      </c>
      <c r="L23" s="14"/>
      <c r="M23" s="124">
        <v>40994</v>
      </c>
    </row>
    <row r="24" spans="1:13" ht="6" customHeight="1" x14ac:dyDescent="0.5">
      <c r="E24" s="13"/>
      <c r="F24" s="1"/>
      <c r="G24" s="26"/>
      <c r="H24" s="27"/>
      <c r="I24" s="27"/>
      <c r="J24" s="27"/>
      <c r="K24" s="26"/>
      <c r="L24" s="27"/>
      <c r="M24" s="27"/>
    </row>
    <row r="25" spans="1:13" ht="19.350000000000001" customHeight="1" x14ac:dyDescent="0.5">
      <c r="A25" s="1" t="s">
        <v>26</v>
      </c>
      <c r="E25" s="13"/>
      <c r="G25" s="25">
        <f>SUM(G14:G24)</f>
        <v>2845315</v>
      </c>
      <c r="H25" s="23"/>
      <c r="I25" s="125">
        <f>SUM(I14:I24)</f>
        <v>2488473</v>
      </c>
      <c r="J25" s="23"/>
      <c r="K25" s="25">
        <f>SUM(K14:K24)</f>
        <v>2520184</v>
      </c>
      <c r="L25" s="23"/>
      <c r="M25" s="125">
        <f>SUM(M14:M24)</f>
        <v>2159224</v>
      </c>
    </row>
    <row r="26" spans="1:13" ht="19.350000000000001" customHeight="1" x14ac:dyDescent="0.5">
      <c r="E26" s="13"/>
      <c r="G26" s="22"/>
      <c r="H26" s="14"/>
      <c r="I26" s="28"/>
      <c r="J26" s="14"/>
      <c r="K26" s="22"/>
      <c r="L26" s="14"/>
      <c r="M26" s="28"/>
    </row>
    <row r="27" spans="1:13" ht="19.350000000000001" customHeight="1" x14ac:dyDescent="0.5">
      <c r="A27" s="1" t="s">
        <v>27</v>
      </c>
      <c r="E27" s="13"/>
      <c r="G27" s="20"/>
      <c r="I27" s="14"/>
      <c r="J27" s="14"/>
      <c r="K27" s="20"/>
      <c r="L27" s="14"/>
      <c r="M27" s="14"/>
    </row>
    <row r="28" spans="1:13" ht="6" customHeight="1" x14ac:dyDescent="0.5">
      <c r="E28" s="13"/>
      <c r="F28" s="1"/>
      <c r="G28" s="19"/>
      <c r="H28" s="6"/>
      <c r="I28" s="27"/>
      <c r="J28" s="27"/>
      <c r="K28" s="19"/>
      <c r="L28" s="27"/>
      <c r="M28" s="27"/>
    </row>
    <row r="29" spans="1:13" ht="19.350000000000001" customHeight="1" x14ac:dyDescent="0.5">
      <c r="A29" s="2" t="s">
        <v>28</v>
      </c>
      <c r="E29" s="13"/>
      <c r="G29" s="30">
        <v>0</v>
      </c>
      <c r="H29" s="15"/>
      <c r="I29" s="117">
        <v>0</v>
      </c>
      <c r="J29" s="14"/>
      <c r="K29" s="30">
        <v>21011</v>
      </c>
      <c r="L29" s="14"/>
      <c r="M29" s="117">
        <v>21011</v>
      </c>
    </row>
    <row r="30" spans="1:13" ht="19.350000000000001" customHeight="1" x14ac:dyDescent="0.5">
      <c r="A30" s="2" t="s">
        <v>29</v>
      </c>
      <c r="E30" s="13"/>
      <c r="G30" s="21">
        <v>640</v>
      </c>
      <c r="H30" s="14"/>
      <c r="I30" s="120">
        <v>845</v>
      </c>
      <c r="J30" s="14"/>
      <c r="K30" s="21">
        <v>640</v>
      </c>
      <c r="L30" s="14"/>
      <c r="M30" s="120">
        <v>845</v>
      </c>
    </row>
    <row r="31" spans="1:13" ht="19.350000000000001" customHeight="1" x14ac:dyDescent="0.5">
      <c r="A31" s="2" t="s">
        <v>21</v>
      </c>
      <c r="E31" s="13" t="s">
        <v>23</v>
      </c>
      <c r="G31" s="21">
        <v>0</v>
      </c>
      <c r="H31" s="14"/>
      <c r="I31" s="117">
        <v>0</v>
      </c>
      <c r="J31" s="14"/>
      <c r="K31" s="21">
        <v>97424</v>
      </c>
      <c r="L31" s="14"/>
      <c r="M31" s="117">
        <v>102067</v>
      </c>
    </row>
    <row r="32" spans="1:13" ht="19.350000000000001" customHeight="1" x14ac:dyDescent="0.5">
      <c r="A32" s="2" t="s">
        <v>30</v>
      </c>
      <c r="E32" s="13">
        <v>11</v>
      </c>
      <c r="G32" s="21">
        <v>2713394</v>
      </c>
      <c r="H32" s="14"/>
      <c r="I32" s="120">
        <v>2607193</v>
      </c>
      <c r="J32" s="14"/>
      <c r="K32" s="21">
        <v>2447605</v>
      </c>
      <c r="L32" s="14"/>
      <c r="M32" s="120">
        <v>2310040</v>
      </c>
    </row>
    <row r="33" spans="1:13" ht="19.350000000000001" customHeight="1" x14ac:dyDescent="0.5">
      <c r="A33" s="2" t="s">
        <v>31</v>
      </c>
      <c r="E33" s="13"/>
      <c r="G33" s="21">
        <v>5200</v>
      </c>
      <c r="H33" s="14"/>
      <c r="I33" s="120">
        <v>6995</v>
      </c>
      <c r="J33" s="14"/>
      <c r="K33" s="21">
        <v>5200</v>
      </c>
      <c r="L33" s="14"/>
      <c r="M33" s="117">
        <v>6995</v>
      </c>
    </row>
    <row r="34" spans="1:13" ht="19.350000000000001" customHeight="1" x14ac:dyDescent="0.5">
      <c r="A34" s="2" t="s">
        <v>32</v>
      </c>
      <c r="E34" s="13"/>
      <c r="G34" s="21">
        <v>11092</v>
      </c>
      <c r="H34" s="14"/>
      <c r="I34" s="120">
        <v>12295</v>
      </c>
      <c r="J34" s="14"/>
      <c r="K34" s="21">
        <v>0</v>
      </c>
      <c r="L34" s="14"/>
      <c r="M34" s="117">
        <v>0</v>
      </c>
    </row>
    <row r="35" spans="1:13" ht="19.350000000000001" customHeight="1" x14ac:dyDescent="0.5">
      <c r="A35" s="2" t="s">
        <v>33</v>
      </c>
      <c r="E35" s="13"/>
      <c r="G35" s="21">
        <v>17265</v>
      </c>
      <c r="H35" s="14"/>
      <c r="I35" s="120">
        <v>16039</v>
      </c>
      <c r="J35" s="23"/>
      <c r="K35" s="21">
        <v>27049</v>
      </c>
      <c r="L35" s="23"/>
      <c r="M35" s="120">
        <v>22931</v>
      </c>
    </row>
    <row r="36" spans="1:13" ht="19.350000000000001" customHeight="1" x14ac:dyDescent="0.5">
      <c r="A36" s="2" t="s">
        <v>34</v>
      </c>
      <c r="E36" s="13"/>
      <c r="G36" s="24">
        <v>27376</v>
      </c>
      <c r="H36" s="14"/>
      <c r="I36" s="126">
        <v>22385</v>
      </c>
      <c r="J36" s="14"/>
      <c r="K36" s="24">
        <v>7315</v>
      </c>
      <c r="L36" s="14"/>
      <c r="M36" s="126">
        <v>7653</v>
      </c>
    </row>
    <row r="37" spans="1:13" ht="6" customHeight="1" x14ac:dyDescent="0.5">
      <c r="E37" s="16"/>
      <c r="F37" s="1"/>
      <c r="G37" s="33"/>
      <c r="H37" s="27"/>
      <c r="I37" s="27"/>
      <c r="J37" s="27"/>
      <c r="K37" s="33"/>
      <c r="L37" s="27"/>
      <c r="M37" s="27"/>
    </row>
    <row r="38" spans="1:13" ht="19.350000000000001" customHeight="1" x14ac:dyDescent="0.5">
      <c r="A38" s="1" t="s">
        <v>35</v>
      </c>
      <c r="G38" s="34">
        <f>SUM(G29:G37)</f>
        <v>2774967</v>
      </c>
      <c r="H38" s="23"/>
      <c r="I38" s="32">
        <f>SUM(I29:I37)</f>
        <v>2665752</v>
      </c>
      <c r="J38" s="23"/>
      <c r="K38" s="34">
        <f>SUM(K29:K37)</f>
        <v>2606244</v>
      </c>
      <c r="L38" s="23"/>
      <c r="M38" s="125">
        <f>SUM(M29:M37)</f>
        <v>2471542</v>
      </c>
    </row>
    <row r="39" spans="1:13" ht="6" customHeight="1" x14ac:dyDescent="0.5">
      <c r="E39" s="16"/>
      <c r="F39" s="1"/>
      <c r="G39" s="33"/>
      <c r="H39" s="27"/>
      <c r="I39" s="27"/>
      <c r="J39" s="27"/>
      <c r="K39" s="33"/>
      <c r="L39" s="27"/>
      <c r="M39" s="27"/>
    </row>
    <row r="40" spans="1:13" ht="19.350000000000001" customHeight="1" thickBot="1" x14ac:dyDescent="0.55000000000000004">
      <c r="A40" s="1" t="s">
        <v>36</v>
      </c>
      <c r="G40" s="35">
        <f>SUM(G25+G38)</f>
        <v>5620282</v>
      </c>
      <c r="H40" s="23"/>
      <c r="I40" s="36">
        <f>SUM(I25+I38)</f>
        <v>5154225</v>
      </c>
      <c r="J40" s="23"/>
      <c r="K40" s="35">
        <f>SUM(K38,K25)</f>
        <v>5126428</v>
      </c>
      <c r="L40" s="23"/>
      <c r="M40" s="36">
        <f>SUM(M38,M25)</f>
        <v>4630766</v>
      </c>
    </row>
    <row r="41" spans="1:13" ht="19.350000000000001" customHeight="1" thickTop="1" x14ac:dyDescent="0.5">
      <c r="A41" s="1"/>
      <c r="G41" s="15"/>
      <c r="I41" s="15"/>
      <c r="K41" s="15"/>
      <c r="L41" s="4"/>
    </row>
    <row r="42" spans="1:13" ht="19.350000000000001" customHeight="1" x14ac:dyDescent="0.5">
      <c r="A42" s="1"/>
      <c r="G42" s="15"/>
      <c r="I42" s="15"/>
      <c r="K42" s="15"/>
      <c r="L42" s="4"/>
    </row>
    <row r="43" spans="1:13" ht="19.350000000000001" customHeight="1" x14ac:dyDescent="0.5">
      <c r="A43" s="1"/>
      <c r="G43" s="15"/>
      <c r="I43" s="15"/>
      <c r="K43" s="15"/>
      <c r="L43" s="4"/>
    </row>
    <row r="44" spans="1:13" ht="19.350000000000001" customHeight="1" x14ac:dyDescent="0.5">
      <c r="A44" s="1"/>
      <c r="G44" s="15"/>
      <c r="I44" s="15"/>
      <c r="K44" s="15"/>
      <c r="L44" s="4"/>
    </row>
    <row r="45" spans="1:13" ht="8.25" customHeight="1" x14ac:dyDescent="0.5">
      <c r="A45" s="1"/>
      <c r="G45" s="15"/>
      <c r="I45" s="15"/>
      <c r="K45" s="15"/>
      <c r="L45" s="4"/>
    </row>
    <row r="46" spans="1:13" ht="19.350000000000001" customHeight="1" x14ac:dyDescent="0.5">
      <c r="A46" s="2" t="s">
        <v>37</v>
      </c>
    </row>
    <row r="47" spans="1:13" ht="19.350000000000001" customHeight="1" x14ac:dyDescent="0.5">
      <c r="A47" s="2" t="s">
        <v>38</v>
      </c>
    </row>
    <row r="48" spans="1:13" ht="13.5" customHeight="1" x14ac:dyDescent="0.5"/>
    <row r="49" spans="1:13" ht="19.350000000000001" customHeight="1" x14ac:dyDescent="0.5">
      <c r="A49" s="2" t="s">
        <v>37</v>
      </c>
    </row>
    <row r="50" spans="1:13" ht="19.350000000000001" customHeight="1" x14ac:dyDescent="0.5">
      <c r="A50" s="2" t="s">
        <v>38</v>
      </c>
    </row>
    <row r="51" spans="1:13" ht="5.25" customHeight="1" x14ac:dyDescent="0.5"/>
    <row r="52" spans="1:13" ht="22.35" customHeight="1" x14ac:dyDescent="0.5">
      <c r="A52" s="47" t="s">
        <v>39</v>
      </c>
      <c r="B52" s="9"/>
      <c r="C52" s="9"/>
      <c r="D52" s="9"/>
      <c r="E52" s="10"/>
      <c r="F52" s="9"/>
      <c r="G52" s="11"/>
      <c r="H52" s="11"/>
      <c r="I52" s="11"/>
      <c r="J52" s="11"/>
      <c r="K52" s="11"/>
      <c r="L52" s="12"/>
      <c r="M52" s="118"/>
    </row>
    <row r="53" spans="1:13" ht="21.75" customHeight="1" x14ac:dyDescent="0.5">
      <c r="A53" s="1" t="s">
        <v>0</v>
      </c>
      <c r="M53" s="6"/>
    </row>
    <row r="54" spans="1:13" ht="21.75" customHeight="1" x14ac:dyDescent="0.5">
      <c r="A54" s="7" t="s">
        <v>40</v>
      </c>
      <c r="M54" s="6"/>
    </row>
    <row r="55" spans="1:13" ht="21.75" customHeight="1" x14ac:dyDescent="0.5">
      <c r="A55" s="8" t="str">
        <f>A3</f>
        <v>ณ วันที่ 30 กันยายน พ.ศ. 2567</v>
      </c>
      <c r="B55" s="9"/>
      <c r="C55" s="9"/>
      <c r="D55" s="9"/>
      <c r="E55" s="10"/>
      <c r="F55" s="9"/>
      <c r="G55" s="11"/>
      <c r="H55" s="11"/>
      <c r="I55" s="11"/>
      <c r="J55" s="11"/>
      <c r="K55" s="11"/>
      <c r="L55" s="12"/>
      <c r="M55" s="118"/>
    </row>
    <row r="56" spans="1:13" ht="16.5" customHeight="1" x14ac:dyDescent="0.5">
      <c r="A56" s="1"/>
      <c r="E56" s="38"/>
      <c r="F56" s="38"/>
      <c r="G56" s="6"/>
      <c r="H56" s="6"/>
      <c r="I56" s="6"/>
      <c r="J56" s="6"/>
      <c r="K56" s="6"/>
      <c r="L56" s="6"/>
      <c r="M56" s="6"/>
    </row>
    <row r="57" spans="1:13" ht="18.95" customHeight="1" x14ac:dyDescent="0.5">
      <c r="A57" s="1"/>
      <c r="E57" s="38"/>
      <c r="F57" s="38"/>
      <c r="G57" s="193" t="s">
        <v>3</v>
      </c>
      <c r="H57" s="193"/>
      <c r="I57" s="193"/>
      <c r="J57" s="15"/>
      <c r="K57" s="193" t="s">
        <v>4</v>
      </c>
      <c r="L57" s="193"/>
      <c r="M57" s="193"/>
    </row>
    <row r="58" spans="1:13" ht="18.95" customHeight="1" x14ac:dyDescent="0.5">
      <c r="A58" s="1"/>
      <c r="E58" s="38"/>
      <c r="F58" s="38"/>
      <c r="G58" s="6" t="s">
        <v>5</v>
      </c>
      <c r="H58" s="6"/>
      <c r="I58" s="6" t="s">
        <v>6</v>
      </c>
      <c r="J58" s="6"/>
      <c r="K58" s="6" t="s">
        <v>5</v>
      </c>
      <c r="L58" s="6"/>
      <c r="M58" s="6" t="s">
        <v>6</v>
      </c>
    </row>
    <row r="59" spans="1:13" ht="18.95" customHeight="1" x14ac:dyDescent="0.5">
      <c r="A59" s="1"/>
      <c r="E59" s="38"/>
      <c r="F59" s="38"/>
      <c r="G59" s="6" t="s">
        <v>7</v>
      </c>
      <c r="H59" s="6"/>
      <c r="I59" s="6" t="s">
        <v>8</v>
      </c>
      <c r="J59" s="6"/>
      <c r="K59" s="6" t="s">
        <v>7</v>
      </c>
      <c r="L59" s="6"/>
      <c r="M59" s="6" t="s">
        <v>8</v>
      </c>
    </row>
    <row r="60" spans="1:13" ht="18.95" customHeight="1" x14ac:dyDescent="0.5">
      <c r="A60" s="1"/>
      <c r="E60" s="38"/>
      <c r="F60" s="38"/>
      <c r="G60" s="6" t="s">
        <v>9</v>
      </c>
      <c r="H60" s="6"/>
      <c r="I60" s="6" t="s">
        <v>10</v>
      </c>
      <c r="J60" s="6"/>
      <c r="K60" s="6" t="s">
        <v>9</v>
      </c>
      <c r="L60" s="6"/>
      <c r="M60" s="6" t="s">
        <v>10</v>
      </c>
    </row>
    <row r="61" spans="1:13" ht="18.95" customHeight="1" x14ac:dyDescent="0.5">
      <c r="A61" s="1"/>
      <c r="E61" s="65" t="s">
        <v>11</v>
      </c>
      <c r="F61" s="38"/>
      <c r="G61" s="116" t="s">
        <v>12</v>
      </c>
      <c r="H61" s="6"/>
      <c r="I61" s="116" t="s">
        <v>12</v>
      </c>
      <c r="J61" s="6"/>
      <c r="K61" s="116" t="s">
        <v>12</v>
      </c>
      <c r="L61" s="6"/>
      <c r="M61" s="116" t="s">
        <v>12</v>
      </c>
    </row>
    <row r="62" spans="1:13" ht="18.95" customHeight="1" x14ac:dyDescent="0.5">
      <c r="A62" s="1" t="s">
        <v>41</v>
      </c>
      <c r="E62" s="16"/>
      <c r="F62" s="38"/>
      <c r="G62" s="17"/>
      <c r="H62" s="18"/>
      <c r="I62" s="18"/>
      <c r="J62" s="18"/>
      <c r="K62" s="17"/>
      <c r="L62" s="6"/>
      <c r="M62" s="6"/>
    </row>
    <row r="63" spans="1:13" ht="3.95" customHeight="1" x14ac:dyDescent="0.5">
      <c r="E63" s="16"/>
      <c r="F63" s="1"/>
      <c r="G63" s="19"/>
      <c r="H63" s="6"/>
      <c r="I63" s="6"/>
      <c r="J63" s="6"/>
      <c r="K63" s="19"/>
      <c r="L63" s="6"/>
      <c r="M63" s="6"/>
    </row>
    <row r="64" spans="1:13" ht="18.95" customHeight="1" x14ac:dyDescent="0.5">
      <c r="A64" s="1" t="s">
        <v>42</v>
      </c>
      <c r="G64" s="20"/>
      <c r="K64" s="20"/>
    </row>
    <row r="65" spans="1:13" ht="3.95" customHeight="1" x14ac:dyDescent="0.5">
      <c r="E65" s="16"/>
      <c r="F65" s="1"/>
      <c r="G65" s="19"/>
      <c r="H65" s="6"/>
      <c r="I65" s="6"/>
      <c r="J65" s="6"/>
      <c r="K65" s="19"/>
      <c r="L65" s="6"/>
      <c r="M65" s="6"/>
    </row>
    <row r="66" spans="1:13" ht="18.95" customHeight="1" x14ac:dyDescent="0.5">
      <c r="A66" s="2" t="s">
        <v>43</v>
      </c>
      <c r="E66" s="3">
        <v>12</v>
      </c>
      <c r="G66" s="29">
        <v>162493</v>
      </c>
      <c r="H66" s="28"/>
      <c r="I66" s="121">
        <v>128851</v>
      </c>
      <c r="J66" s="14"/>
      <c r="K66" s="29">
        <f>63099+82498</f>
        <v>145597</v>
      </c>
      <c r="L66" s="14"/>
      <c r="M66" s="121">
        <v>106328</v>
      </c>
    </row>
    <row r="67" spans="1:13" ht="18.95" customHeight="1" x14ac:dyDescent="0.5">
      <c r="A67" s="2" t="s">
        <v>44</v>
      </c>
      <c r="G67" s="29">
        <v>34760</v>
      </c>
      <c r="H67" s="28"/>
      <c r="I67" s="121">
        <v>56146</v>
      </c>
      <c r="J67" s="14"/>
      <c r="K67" s="29">
        <v>34760</v>
      </c>
      <c r="L67" s="14"/>
      <c r="M67" s="121">
        <v>56146</v>
      </c>
    </row>
    <row r="68" spans="1:13" ht="18.95" customHeight="1" x14ac:dyDescent="0.5">
      <c r="A68" s="2" t="s">
        <v>45</v>
      </c>
      <c r="E68" s="2"/>
      <c r="G68" s="22"/>
      <c r="H68" s="14"/>
      <c r="I68" s="14"/>
      <c r="J68" s="14"/>
      <c r="K68" s="22"/>
      <c r="L68" s="14"/>
      <c r="M68" s="14"/>
    </row>
    <row r="69" spans="1:13" ht="18.95" customHeight="1" x14ac:dyDescent="0.5">
      <c r="B69" s="2" t="s">
        <v>46</v>
      </c>
      <c r="E69" s="3">
        <v>13</v>
      </c>
      <c r="G69" s="29">
        <v>14344</v>
      </c>
      <c r="H69" s="28"/>
      <c r="I69" s="2">
        <v>17718</v>
      </c>
      <c r="J69" s="14"/>
      <c r="K69" s="29">
        <v>0</v>
      </c>
      <c r="L69" s="14"/>
      <c r="M69" s="121">
        <v>0</v>
      </c>
    </row>
    <row r="70" spans="1:13" ht="18.95" customHeight="1" x14ac:dyDescent="0.5">
      <c r="A70" s="2" t="s">
        <v>47</v>
      </c>
      <c r="G70" s="29">
        <v>101492</v>
      </c>
      <c r="H70" s="28"/>
      <c r="I70" s="2">
        <v>69454</v>
      </c>
      <c r="J70" s="14"/>
      <c r="K70" s="29">
        <v>101492</v>
      </c>
      <c r="L70" s="14"/>
      <c r="M70" s="121">
        <v>56636</v>
      </c>
    </row>
    <row r="71" spans="1:13" ht="18.95" customHeight="1" x14ac:dyDescent="0.5">
      <c r="A71" s="2" t="s">
        <v>48</v>
      </c>
      <c r="G71" s="39">
        <v>33738</v>
      </c>
      <c r="H71" s="31"/>
      <c r="I71" s="122">
        <v>8747</v>
      </c>
      <c r="J71" s="14"/>
      <c r="K71" s="39">
        <v>32363</v>
      </c>
      <c r="L71" s="14"/>
      <c r="M71" s="122">
        <v>7798</v>
      </c>
    </row>
    <row r="72" spans="1:13" ht="3.95" customHeight="1" x14ac:dyDescent="0.5">
      <c r="E72" s="16"/>
      <c r="F72" s="1"/>
      <c r="G72" s="26"/>
      <c r="H72" s="27"/>
      <c r="I72" s="27"/>
      <c r="J72" s="27"/>
      <c r="K72" s="26"/>
      <c r="L72" s="27"/>
      <c r="M72" s="27"/>
    </row>
    <row r="73" spans="1:13" ht="18.95" customHeight="1" x14ac:dyDescent="0.5">
      <c r="A73" s="1" t="s">
        <v>49</v>
      </c>
      <c r="G73" s="39">
        <f>SUM(G66:G72)</f>
        <v>346827</v>
      </c>
      <c r="H73" s="31"/>
      <c r="I73" s="32">
        <f>SUM(I66:I72)</f>
        <v>280916</v>
      </c>
      <c r="J73" s="31"/>
      <c r="K73" s="39">
        <f>SUM(K66:K72)</f>
        <v>314212</v>
      </c>
      <c r="L73" s="31"/>
      <c r="M73" s="32">
        <f>SUM(M66:M72)</f>
        <v>226908</v>
      </c>
    </row>
    <row r="74" spans="1:13" ht="12.95" customHeight="1" x14ac:dyDescent="0.5">
      <c r="E74" s="16"/>
      <c r="F74" s="1"/>
      <c r="G74" s="26"/>
      <c r="H74" s="27"/>
      <c r="I74" s="27"/>
      <c r="J74" s="27"/>
      <c r="K74" s="26"/>
      <c r="L74" s="27"/>
      <c r="M74" s="27"/>
    </row>
    <row r="75" spans="1:13" ht="18.95" customHeight="1" x14ac:dyDescent="0.5">
      <c r="A75" s="1" t="s">
        <v>50</v>
      </c>
      <c r="G75" s="29"/>
      <c r="H75" s="28"/>
      <c r="I75" s="28"/>
      <c r="J75" s="28"/>
      <c r="K75" s="29"/>
      <c r="L75" s="28"/>
      <c r="M75" s="28"/>
    </row>
    <row r="76" spans="1:13" ht="3.95" customHeight="1" x14ac:dyDescent="0.5">
      <c r="E76" s="16"/>
      <c r="F76" s="1"/>
      <c r="G76" s="26"/>
      <c r="H76" s="27"/>
      <c r="I76" s="27"/>
      <c r="J76" s="27"/>
      <c r="K76" s="26"/>
      <c r="L76" s="40"/>
      <c r="M76" s="27"/>
    </row>
    <row r="77" spans="1:13" ht="18.95" customHeight="1" x14ac:dyDescent="0.5">
      <c r="A77" s="2" t="s">
        <v>45</v>
      </c>
      <c r="E77" s="3">
        <v>13</v>
      </c>
      <c r="F77" s="1"/>
      <c r="G77" s="29">
        <v>45308</v>
      </c>
      <c r="H77" s="27"/>
      <c r="I77" s="121">
        <v>61958</v>
      </c>
      <c r="J77" s="41"/>
      <c r="K77" s="29">
        <v>0</v>
      </c>
      <c r="L77" s="41"/>
      <c r="M77" s="121">
        <v>0</v>
      </c>
    </row>
    <row r="78" spans="1:13" ht="18.95" customHeight="1" x14ac:dyDescent="0.5">
      <c r="A78" s="2" t="s">
        <v>51</v>
      </c>
      <c r="E78" s="3">
        <v>14</v>
      </c>
      <c r="G78" s="39">
        <v>244303</v>
      </c>
      <c r="H78" s="31"/>
      <c r="I78" s="122">
        <v>183407</v>
      </c>
      <c r="J78" s="14"/>
      <c r="K78" s="39">
        <v>242903</v>
      </c>
      <c r="L78" s="14"/>
      <c r="M78" s="122">
        <v>181884</v>
      </c>
    </row>
    <row r="79" spans="1:13" ht="3.95" customHeight="1" x14ac:dyDescent="0.5">
      <c r="E79" s="16"/>
      <c r="F79" s="1"/>
      <c r="G79" s="26"/>
      <c r="H79" s="27"/>
      <c r="I79" s="27"/>
      <c r="J79" s="27"/>
      <c r="K79" s="26"/>
      <c r="L79" s="27"/>
      <c r="M79" s="27"/>
    </row>
    <row r="80" spans="1:13" ht="18.95" customHeight="1" x14ac:dyDescent="0.5">
      <c r="A80" s="1" t="s">
        <v>52</v>
      </c>
      <c r="G80" s="39">
        <f>SUM(G77:G79)</f>
        <v>289611</v>
      </c>
      <c r="H80" s="31"/>
      <c r="I80" s="32">
        <f>SUM(I77:I79)</f>
        <v>245365</v>
      </c>
      <c r="J80" s="31"/>
      <c r="K80" s="39">
        <f>SUM(K77:K79)</f>
        <v>242903</v>
      </c>
      <c r="L80" s="31"/>
      <c r="M80" s="32">
        <f>SUM(M77:M79)</f>
        <v>181884</v>
      </c>
    </row>
    <row r="81" spans="1:13" ht="3.95" customHeight="1" x14ac:dyDescent="0.5">
      <c r="E81" s="16"/>
      <c r="F81" s="1"/>
      <c r="G81" s="26"/>
      <c r="H81" s="27"/>
      <c r="I81" s="27"/>
      <c r="J81" s="27"/>
      <c r="K81" s="26"/>
      <c r="L81" s="27"/>
      <c r="M81" s="27"/>
    </row>
    <row r="82" spans="1:13" ht="18.95" customHeight="1" x14ac:dyDescent="0.5">
      <c r="A82" s="1" t="s">
        <v>53</v>
      </c>
      <c r="G82" s="39">
        <f>SUM(G73+G80)</f>
        <v>636438</v>
      </c>
      <c r="H82" s="31"/>
      <c r="I82" s="32">
        <f>SUM(I73+I80)</f>
        <v>526281</v>
      </c>
      <c r="J82" s="31"/>
      <c r="K82" s="39">
        <f>SUM(K80,K73)</f>
        <v>557115</v>
      </c>
      <c r="L82" s="31"/>
      <c r="M82" s="32">
        <f>SUM(M80,M73)</f>
        <v>408792</v>
      </c>
    </row>
    <row r="83" spans="1:13" ht="12.95" customHeight="1" x14ac:dyDescent="0.5">
      <c r="A83" s="1"/>
      <c r="G83" s="22"/>
      <c r="H83" s="31"/>
      <c r="I83" s="31"/>
      <c r="J83" s="31"/>
      <c r="K83" s="22"/>
      <c r="L83" s="31"/>
      <c r="M83" s="31"/>
    </row>
    <row r="84" spans="1:13" ht="18.95" customHeight="1" x14ac:dyDescent="0.5">
      <c r="A84" s="1" t="s">
        <v>54</v>
      </c>
      <c r="G84" s="22"/>
      <c r="H84" s="14"/>
      <c r="I84" s="14"/>
      <c r="J84" s="23"/>
      <c r="K84" s="22"/>
      <c r="L84" s="14"/>
      <c r="M84" s="14"/>
    </row>
    <row r="85" spans="1:13" ht="3.95" customHeight="1" x14ac:dyDescent="0.5">
      <c r="E85" s="16"/>
      <c r="F85" s="1"/>
      <c r="G85" s="26"/>
      <c r="H85" s="27"/>
      <c r="I85" s="27"/>
      <c r="J85" s="27"/>
      <c r="K85" s="26"/>
      <c r="L85" s="27"/>
      <c r="M85" s="27"/>
    </row>
    <row r="86" spans="1:13" ht="18.95" customHeight="1" x14ac:dyDescent="0.5">
      <c r="A86" s="2" t="s">
        <v>55</v>
      </c>
      <c r="G86" s="29"/>
      <c r="H86" s="28"/>
      <c r="I86" s="28"/>
      <c r="J86" s="28"/>
      <c r="K86" s="29"/>
      <c r="L86" s="28"/>
      <c r="M86" s="28"/>
    </row>
    <row r="87" spans="1:13" ht="18.95" customHeight="1" x14ac:dyDescent="0.5">
      <c r="B87" s="2" t="s">
        <v>56</v>
      </c>
      <c r="E87" s="2"/>
      <c r="G87" s="29"/>
      <c r="H87" s="28"/>
      <c r="I87" s="28"/>
      <c r="J87" s="28"/>
      <c r="K87" s="29"/>
      <c r="L87" s="28"/>
      <c r="M87" s="28"/>
    </row>
    <row r="88" spans="1:13" ht="18.95" customHeight="1" x14ac:dyDescent="0.5">
      <c r="C88" s="2" t="s">
        <v>57</v>
      </c>
      <c r="E88" s="2"/>
      <c r="G88" s="22"/>
      <c r="H88" s="14"/>
      <c r="I88" s="14"/>
      <c r="J88" s="14"/>
      <c r="K88" s="22"/>
      <c r="L88" s="14"/>
      <c r="M88" s="14"/>
    </row>
    <row r="89" spans="1:13" ht="18.95" customHeight="1" thickBot="1" x14ac:dyDescent="0.55000000000000004">
      <c r="D89" s="2" t="s">
        <v>58</v>
      </c>
      <c r="E89" s="2"/>
      <c r="G89" s="37">
        <v>470000</v>
      </c>
      <c r="H89" s="31"/>
      <c r="I89" s="123">
        <v>470000</v>
      </c>
      <c r="J89" s="14"/>
      <c r="K89" s="37">
        <v>470000</v>
      </c>
      <c r="L89" s="14"/>
      <c r="M89" s="123">
        <v>470000</v>
      </c>
    </row>
    <row r="90" spans="1:13" ht="6" customHeight="1" thickTop="1" x14ac:dyDescent="0.5">
      <c r="E90" s="2"/>
      <c r="G90" s="42"/>
      <c r="H90" s="31"/>
      <c r="I90" s="31"/>
      <c r="J90" s="14"/>
      <c r="K90" s="42"/>
      <c r="L90" s="14"/>
      <c r="M90" s="31"/>
    </row>
    <row r="91" spans="1:13" ht="18.95" customHeight="1" x14ac:dyDescent="0.5">
      <c r="B91" s="2" t="s">
        <v>59</v>
      </c>
      <c r="E91" s="2"/>
      <c r="G91" s="29"/>
      <c r="H91" s="28"/>
      <c r="I91" s="28"/>
      <c r="J91" s="28"/>
      <c r="K91" s="29"/>
      <c r="L91" s="28"/>
      <c r="M91" s="28"/>
    </row>
    <row r="92" spans="1:13" ht="18.95" customHeight="1" x14ac:dyDescent="0.5">
      <c r="C92" s="2" t="s">
        <v>57</v>
      </c>
      <c r="E92" s="2"/>
      <c r="G92" s="22"/>
      <c r="H92" s="14"/>
      <c r="I92" s="14"/>
      <c r="J92" s="14"/>
      <c r="K92" s="22"/>
      <c r="L92" s="14"/>
      <c r="M92" s="14"/>
    </row>
    <row r="93" spans="1:13" ht="18.95" customHeight="1" x14ac:dyDescent="0.5">
      <c r="D93" s="2" t="s">
        <v>60</v>
      </c>
      <c r="E93" s="2"/>
      <c r="G93" s="29">
        <v>470000</v>
      </c>
      <c r="H93" s="31"/>
      <c r="I93" s="121">
        <v>470000</v>
      </c>
      <c r="J93" s="14"/>
      <c r="K93" s="29">
        <v>470000</v>
      </c>
      <c r="L93" s="14"/>
      <c r="M93" s="121">
        <v>470000</v>
      </c>
    </row>
    <row r="94" spans="1:13" ht="18.95" customHeight="1" x14ac:dyDescent="0.5">
      <c r="A94" s="2" t="s">
        <v>61</v>
      </c>
      <c r="G94" s="29">
        <v>267503</v>
      </c>
      <c r="H94" s="31"/>
      <c r="I94" s="121">
        <v>267503</v>
      </c>
      <c r="J94" s="14"/>
      <c r="K94" s="29">
        <v>267503</v>
      </c>
      <c r="L94" s="14"/>
      <c r="M94" s="121">
        <v>267503</v>
      </c>
    </row>
    <row r="95" spans="1:13" ht="18.95" customHeight="1" x14ac:dyDescent="0.5">
      <c r="A95" s="2" t="s">
        <v>62</v>
      </c>
      <c r="G95" s="42"/>
      <c r="H95" s="31"/>
      <c r="I95" s="14"/>
      <c r="J95" s="14"/>
      <c r="K95" s="42"/>
      <c r="L95" s="14"/>
      <c r="M95" s="14"/>
    </row>
    <row r="96" spans="1:13" ht="18.95" customHeight="1" x14ac:dyDescent="0.5">
      <c r="B96" s="2" t="s">
        <v>63</v>
      </c>
      <c r="G96" s="42">
        <v>47000</v>
      </c>
      <c r="H96" s="31"/>
      <c r="I96" s="121">
        <v>47000</v>
      </c>
      <c r="J96" s="14"/>
      <c r="K96" s="42">
        <v>47000</v>
      </c>
      <c r="L96" s="14"/>
      <c r="M96" s="121">
        <v>47000</v>
      </c>
    </row>
    <row r="97" spans="1:13" ht="18.95" customHeight="1" x14ac:dyDescent="0.5">
      <c r="B97" s="2" t="s">
        <v>64</v>
      </c>
      <c r="G97" s="42">
        <v>20000</v>
      </c>
      <c r="H97" s="31"/>
      <c r="I97" s="121">
        <v>20000</v>
      </c>
      <c r="J97" s="14"/>
      <c r="K97" s="42">
        <v>20000</v>
      </c>
      <c r="L97" s="14"/>
      <c r="M97" s="121">
        <v>20000</v>
      </c>
    </row>
    <row r="98" spans="1:13" ht="18.95" customHeight="1" x14ac:dyDescent="0.5">
      <c r="B98" s="2" t="s">
        <v>65</v>
      </c>
      <c r="G98" s="42">
        <v>3954253</v>
      </c>
      <c r="H98" s="31"/>
      <c r="I98" s="121">
        <v>3568683</v>
      </c>
      <c r="J98" s="14"/>
      <c r="K98" s="42">
        <v>3764810</v>
      </c>
      <c r="L98" s="14"/>
      <c r="M98" s="121">
        <v>3417471</v>
      </c>
    </row>
    <row r="99" spans="1:13" ht="18.95" customHeight="1" x14ac:dyDescent="0.5">
      <c r="A99" s="2" t="s">
        <v>66</v>
      </c>
      <c r="G99" s="39">
        <v>-13765</v>
      </c>
      <c r="H99" s="31"/>
      <c r="I99" s="122">
        <v>3822</v>
      </c>
      <c r="J99" s="14"/>
      <c r="K99" s="39">
        <v>0</v>
      </c>
      <c r="L99" s="14"/>
      <c r="M99" s="122">
        <v>0</v>
      </c>
    </row>
    <row r="100" spans="1:13" ht="3.95" customHeight="1" x14ac:dyDescent="0.5">
      <c r="E100" s="16"/>
      <c r="F100" s="1"/>
      <c r="G100" s="42"/>
      <c r="H100" s="27"/>
      <c r="I100" s="27"/>
      <c r="J100" s="27"/>
      <c r="K100" s="42"/>
      <c r="L100" s="27"/>
      <c r="M100" s="27"/>
    </row>
    <row r="101" spans="1:13" ht="18.95" customHeight="1" x14ac:dyDescent="0.5">
      <c r="A101" s="1" t="s">
        <v>67</v>
      </c>
      <c r="E101" s="16"/>
      <c r="F101" s="1"/>
      <c r="G101" s="42">
        <f>SUM(G93:G99)</f>
        <v>4744991</v>
      </c>
      <c r="H101" s="31"/>
      <c r="I101" s="31">
        <f>SUM(I93:I99)</f>
        <v>4377008</v>
      </c>
      <c r="J101" s="31"/>
      <c r="K101" s="42">
        <f>SUM(K93:K99)</f>
        <v>4569313</v>
      </c>
      <c r="L101" s="31"/>
      <c r="M101" s="31">
        <f>SUM(M93:M99)</f>
        <v>4221974</v>
      </c>
    </row>
    <row r="102" spans="1:13" ht="18.95" customHeight="1" x14ac:dyDescent="0.5">
      <c r="A102" s="2" t="s">
        <v>68</v>
      </c>
      <c r="E102" s="16"/>
      <c r="F102" s="1"/>
      <c r="G102" s="39">
        <v>238853</v>
      </c>
      <c r="H102" s="31"/>
      <c r="I102" s="122">
        <v>250936</v>
      </c>
      <c r="J102" s="41"/>
      <c r="K102" s="39">
        <v>0</v>
      </c>
      <c r="L102" s="41"/>
      <c r="M102" s="119">
        <v>0</v>
      </c>
    </row>
    <row r="103" spans="1:13" ht="3.95" customHeight="1" x14ac:dyDescent="0.5">
      <c r="E103" s="16"/>
      <c r="F103" s="1"/>
      <c r="G103" s="42"/>
      <c r="H103" s="27"/>
      <c r="I103" s="27"/>
      <c r="J103" s="27"/>
      <c r="K103" s="42"/>
      <c r="L103" s="27"/>
      <c r="M103" s="27"/>
    </row>
    <row r="104" spans="1:13" ht="18.95" customHeight="1" x14ac:dyDescent="0.5">
      <c r="A104" s="1" t="s">
        <v>69</v>
      </c>
      <c r="G104" s="39">
        <f>SUM(G101:G102)</f>
        <v>4983844</v>
      </c>
      <c r="H104" s="31"/>
      <c r="I104" s="32">
        <f>SUM(I101:I102)</f>
        <v>4627944</v>
      </c>
      <c r="J104" s="31"/>
      <c r="K104" s="39">
        <f>SUM(K101:K102)</f>
        <v>4569313</v>
      </c>
      <c r="L104" s="31"/>
      <c r="M104" s="32">
        <f>SUM(M101:M102)</f>
        <v>4221974</v>
      </c>
    </row>
    <row r="105" spans="1:13" ht="3.95" customHeight="1" x14ac:dyDescent="0.5">
      <c r="E105" s="16"/>
      <c r="F105" s="1"/>
      <c r="G105" s="26"/>
      <c r="H105" s="27"/>
      <c r="I105" s="27"/>
      <c r="J105" s="27"/>
      <c r="K105" s="26"/>
      <c r="L105" s="27"/>
      <c r="M105" s="27"/>
    </row>
    <row r="106" spans="1:13" ht="18.95" customHeight="1" thickBot="1" x14ac:dyDescent="0.55000000000000004">
      <c r="A106" s="1" t="s">
        <v>70</v>
      </c>
      <c r="G106" s="37">
        <f>SUM(G104,G82)</f>
        <v>5620282</v>
      </c>
      <c r="H106" s="31"/>
      <c r="I106" s="36">
        <f>SUM(I104,I82)</f>
        <v>5154225</v>
      </c>
      <c r="J106" s="31"/>
      <c r="K106" s="37">
        <f>SUM(K82+K104)</f>
        <v>5126428</v>
      </c>
      <c r="L106" s="31"/>
      <c r="M106" s="36">
        <f>SUM(M82+M104)</f>
        <v>4630766</v>
      </c>
    </row>
    <row r="107" spans="1:13" ht="27" customHeight="1" thickTop="1" x14ac:dyDescent="0.5">
      <c r="A107" s="1"/>
    </row>
    <row r="108" spans="1:13" ht="22.35" customHeight="1" x14ac:dyDescent="0.5">
      <c r="A108" s="9" t="str">
        <f>A52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108" s="9"/>
      <c r="C108" s="9"/>
      <c r="D108" s="9"/>
      <c r="E108" s="10"/>
      <c r="F108" s="10"/>
      <c r="G108" s="9"/>
      <c r="H108" s="11"/>
      <c r="I108" s="11"/>
      <c r="J108" s="11"/>
      <c r="K108" s="11"/>
      <c r="L108" s="12"/>
      <c r="M108" s="118"/>
    </row>
  </sheetData>
  <mergeCells count="4">
    <mergeCell ref="G5:I5"/>
    <mergeCell ref="K5:M5"/>
    <mergeCell ref="G57:I57"/>
    <mergeCell ref="K57:M57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&amp;R&amp;"Browallia New,Regular"&amp;13&amp;P</oddFooter>
  </headerFooter>
  <rowBreaks count="1" manualBreakCount="1">
    <brk id="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554F2-B835-444A-9F13-A2B7FE62AD9F}">
  <dimension ref="A1:M91"/>
  <sheetViews>
    <sheetView zoomScaleNormal="100" zoomScaleSheetLayoutView="145" workbookViewId="0"/>
  </sheetViews>
  <sheetFormatPr defaultColWidth="9.140625" defaultRowHeight="18.75" x14ac:dyDescent="0.5"/>
  <cols>
    <col min="1" max="3" width="1.28515625" style="66" customWidth="1"/>
    <col min="4" max="4" width="31.28515625" style="66" customWidth="1"/>
    <col min="5" max="5" width="8.7109375" style="66" customWidth="1"/>
    <col min="6" max="6" width="1.42578125" style="66" customWidth="1"/>
    <col min="7" max="7" width="15.28515625" style="94" customWidth="1"/>
    <col min="8" max="8" width="0.85546875" style="94" customWidth="1"/>
    <col min="9" max="9" width="15.28515625" style="94" customWidth="1"/>
    <col min="10" max="10" width="0.85546875" style="94" customWidth="1"/>
    <col min="11" max="11" width="15.28515625" style="94" customWidth="1"/>
    <col min="12" max="12" width="0.85546875" style="94" customWidth="1"/>
    <col min="13" max="13" width="15.28515625" style="94" customWidth="1"/>
    <col min="14" max="16384" width="9.140625" style="66"/>
  </cols>
  <sheetData>
    <row r="1" spans="1:13" ht="21.75" customHeight="1" x14ac:dyDescent="0.5">
      <c r="A1" s="7" t="s">
        <v>0</v>
      </c>
      <c r="B1" s="43"/>
      <c r="C1" s="43"/>
      <c r="D1" s="43"/>
      <c r="E1" s="44"/>
      <c r="F1" s="43"/>
      <c r="G1" s="81"/>
      <c r="H1" s="81"/>
      <c r="I1" s="81"/>
      <c r="J1" s="81"/>
      <c r="K1" s="81"/>
      <c r="L1" s="82"/>
      <c r="M1" s="81"/>
    </row>
    <row r="2" spans="1:13" ht="21.75" customHeight="1" x14ac:dyDescent="0.5">
      <c r="A2" s="7" t="s">
        <v>71</v>
      </c>
      <c r="B2" s="43"/>
      <c r="C2" s="43"/>
      <c r="D2" s="43"/>
      <c r="E2" s="44"/>
      <c r="F2" s="43"/>
      <c r="G2" s="81"/>
      <c r="H2" s="81"/>
      <c r="I2" s="81"/>
      <c r="J2" s="81"/>
      <c r="K2" s="81"/>
      <c r="L2" s="82"/>
      <c r="M2" s="81"/>
    </row>
    <row r="3" spans="1:13" ht="21.75" customHeight="1" x14ac:dyDescent="0.5">
      <c r="A3" s="67" t="s">
        <v>72</v>
      </c>
      <c r="B3" s="45"/>
      <c r="C3" s="45"/>
      <c r="D3" s="45"/>
      <c r="E3" s="46"/>
      <c r="F3" s="45"/>
      <c r="G3" s="83"/>
      <c r="H3" s="83"/>
      <c r="I3" s="83"/>
      <c r="J3" s="83"/>
      <c r="K3" s="83"/>
      <c r="L3" s="84"/>
      <c r="M3" s="83"/>
    </row>
    <row r="4" spans="1:13" ht="21.75" customHeight="1" x14ac:dyDescent="0.5">
      <c r="A4" s="43"/>
      <c r="B4" s="43"/>
      <c r="C4" s="43"/>
      <c r="D4" s="43"/>
      <c r="E4" s="44"/>
      <c r="F4" s="43"/>
      <c r="G4" s="81"/>
      <c r="H4" s="81"/>
      <c r="I4" s="81"/>
      <c r="J4" s="81"/>
      <c r="K4" s="81"/>
      <c r="L4" s="82"/>
      <c r="M4" s="81"/>
    </row>
    <row r="5" spans="1:13" ht="21.75" customHeight="1" x14ac:dyDescent="0.5">
      <c r="A5" s="43"/>
      <c r="B5" s="43"/>
      <c r="C5" s="43"/>
      <c r="D5" s="43"/>
      <c r="E5" s="44"/>
      <c r="F5" s="43"/>
      <c r="G5" s="194" t="s">
        <v>3</v>
      </c>
      <c r="H5" s="194"/>
      <c r="I5" s="194"/>
      <c r="J5" s="85"/>
      <c r="K5" s="194" t="s">
        <v>4</v>
      </c>
      <c r="L5" s="194"/>
      <c r="M5" s="194"/>
    </row>
    <row r="6" spans="1:13" s="68" customFormat="1" ht="21.75" customHeight="1" x14ac:dyDescent="0.5">
      <c r="A6" s="7"/>
      <c r="E6" s="69"/>
      <c r="F6" s="69"/>
      <c r="G6" s="86" t="s">
        <v>5</v>
      </c>
      <c r="H6" s="86"/>
      <c r="I6" s="86" t="s">
        <v>5</v>
      </c>
      <c r="J6" s="86"/>
      <c r="K6" s="86" t="s">
        <v>5</v>
      </c>
      <c r="L6" s="86"/>
      <c r="M6" s="86" t="s">
        <v>5</v>
      </c>
    </row>
    <row r="7" spans="1:13" s="68" customFormat="1" ht="21.75" customHeight="1" x14ac:dyDescent="0.5">
      <c r="A7" s="7"/>
      <c r="E7" s="69"/>
      <c r="F7" s="69"/>
      <c r="G7" s="6" t="s">
        <v>7</v>
      </c>
      <c r="H7" s="87"/>
      <c r="I7" s="6" t="s">
        <v>7</v>
      </c>
      <c r="J7" s="87"/>
      <c r="K7" s="6" t="s">
        <v>7</v>
      </c>
      <c r="L7" s="87"/>
      <c r="M7" s="6" t="s">
        <v>7</v>
      </c>
    </row>
    <row r="8" spans="1:13" ht="21.75" customHeight="1" x14ac:dyDescent="0.5">
      <c r="A8" s="43"/>
      <c r="B8" s="43"/>
      <c r="C8" s="43"/>
      <c r="D8" s="43"/>
      <c r="E8" s="52"/>
      <c r="F8" s="50"/>
      <c r="G8" s="87" t="s">
        <v>9</v>
      </c>
      <c r="H8" s="87"/>
      <c r="I8" s="87" t="s">
        <v>10</v>
      </c>
      <c r="J8" s="87"/>
      <c r="K8" s="87" t="s">
        <v>9</v>
      </c>
      <c r="L8" s="87"/>
      <c r="M8" s="87" t="s">
        <v>10</v>
      </c>
    </row>
    <row r="9" spans="1:13" ht="21.75" customHeight="1" x14ac:dyDescent="0.5">
      <c r="A9" s="43"/>
      <c r="B9" s="43"/>
      <c r="C9" s="43"/>
      <c r="D9" s="43"/>
      <c r="E9" s="52"/>
      <c r="F9" s="50"/>
      <c r="G9" s="113" t="s">
        <v>12</v>
      </c>
      <c r="H9" s="87"/>
      <c r="I9" s="113" t="s">
        <v>12</v>
      </c>
      <c r="J9" s="87"/>
      <c r="K9" s="113" t="s">
        <v>12</v>
      </c>
      <c r="L9" s="87"/>
      <c r="M9" s="113" t="s">
        <v>12</v>
      </c>
    </row>
    <row r="10" spans="1:13" ht="6" customHeight="1" x14ac:dyDescent="0.5">
      <c r="A10" s="57"/>
      <c r="C10" s="59"/>
      <c r="D10" s="43"/>
      <c r="E10" s="44"/>
      <c r="F10" s="43"/>
      <c r="G10" s="42"/>
      <c r="H10" s="88"/>
      <c r="I10" s="31"/>
      <c r="J10" s="88"/>
      <c r="K10" s="89"/>
      <c r="L10" s="31"/>
      <c r="M10" s="88"/>
    </row>
    <row r="11" spans="1:13" ht="21.75" customHeight="1" x14ac:dyDescent="0.5">
      <c r="A11" s="43" t="s">
        <v>73</v>
      </c>
      <c r="B11" s="43"/>
      <c r="C11" s="43"/>
      <c r="D11" s="43"/>
      <c r="E11" s="44"/>
      <c r="F11" s="43"/>
      <c r="G11" s="21">
        <v>3801764</v>
      </c>
      <c r="H11" s="81"/>
      <c r="I11" s="137">
        <v>3488147</v>
      </c>
      <c r="J11" s="127"/>
      <c r="K11" s="128">
        <v>3600397</v>
      </c>
      <c r="L11" s="129"/>
      <c r="M11" s="130">
        <v>3244327</v>
      </c>
    </row>
    <row r="12" spans="1:13" ht="21.75" customHeight="1" x14ac:dyDescent="0.5">
      <c r="A12" s="43" t="s">
        <v>74</v>
      </c>
      <c r="B12" s="43"/>
      <c r="C12" s="43"/>
      <c r="D12" s="43"/>
      <c r="E12" s="44"/>
      <c r="F12" s="43"/>
      <c r="G12" s="24">
        <v>-3285064</v>
      </c>
      <c r="H12" s="81"/>
      <c r="I12" s="140">
        <v>-3109485</v>
      </c>
      <c r="J12" s="127"/>
      <c r="K12" s="131">
        <v>-3128645</v>
      </c>
      <c r="L12" s="129"/>
      <c r="M12" s="119">
        <v>-2923082</v>
      </c>
    </row>
    <row r="13" spans="1:13" ht="6" customHeight="1" x14ac:dyDescent="0.5">
      <c r="A13" s="57"/>
      <c r="C13" s="59"/>
      <c r="D13" s="43"/>
      <c r="E13" s="44"/>
      <c r="F13" s="43"/>
      <c r="G13" s="42"/>
      <c r="H13" s="88"/>
      <c r="I13" s="31"/>
      <c r="J13" s="88"/>
      <c r="K13" s="89"/>
      <c r="L13" s="31"/>
      <c r="M13" s="88"/>
    </row>
    <row r="14" spans="1:13" ht="21.75" customHeight="1" x14ac:dyDescent="0.5">
      <c r="A14" s="57" t="s">
        <v>75</v>
      </c>
      <c r="B14" s="43"/>
      <c r="C14" s="43"/>
      <c r="D14" s="43"/>
      <c r="E14" s="44"/>
      <c r="F14" s="43"/>
      <c r="G14" s="93">
        <f>SUM(G11:G13)</f>
        <v>516700</v>
      </c>
      <c r="H14" s="81"/>
      <c r="I14" s="94">
        <f>SUM(I11:I13)</f>
        <v>378662</v>
      </c>
      <c r="J14" s="81"/>
      <c r="K14" s="21">
        <f>SUM(K11:K13)</f>
        <v>471752</v>
      </c>
      <c r="L14" s="82"/>
      <c r="M14" s="90">
        <f>SUM(M11:M13)</f>
        <v>321245</v>
      </c>
    </row>
    <row r="15" spans="1:13" ht="21.75" customHeight="1" x14ac:dyDescent="0.5">
      <c r="A15" s="60" t="s">
        <v>76</v>
      </c>
      <c r="B15" s="43"/>
      <c r="C15" s="43"/>
      <c r="D15" s="43"/>
      <c r="E15" s="44"/>
      <c r="F15" s="43"/>
      <c r="G15" s="21">
        <v>10584</v>
      </c>
      <c r="H15" s="81"/>
      <c r="I15" s="132">
        <v>3753</v>
      </c>
      <c r="J15" s="127"/>
      <c r="K15" s="133">
        <v>12988</v>
      </c>
      <c r="L15" s="129"/>
      <c r="M15" s="132">
        <v>7415</v>
      </c>
    </row>
    <row r="16" spans="1:13" ht="21.75" customHeight="1" x14ac:dyDescent="0.5">
      <c r="A16" s="43" t="s">
        <v>77</v>
      </c>
      <c r="B16" s="43"/>
      <c r="C16" s="43"/>
      <c r="D16" s="43"/>
      <c r="E16" s="44"/>
      <c r="F16" s="43"/>
      <c r="G16" s="21"/>
      <c r="H16" s="81"/>
      <c r="I16" s="90"/>
      <c r="J16" s="81"/>
      <c r="K16" s="91"/>
      <c r="L16" s="82"/>
      <c r="M16" s="92"/>
    </row>
    <row r="17" spans="1:13" ht="21.75" customHeight="1" x14ac:dyDescent="0.5">
      <c r="A17" s="43" t="s">
        <v>78</v>
      </c>
      <c r="B17" s="43"/>
      <c r="C17" s="43"/>
      <c r="D17" s="43"/>
      <c r="E17" s="61"/>
      <c r="F17" s="43"/>
      <c r="G17" s="21">
        <v>16575</v>
      </c>
      <c r="H17" s="81"/>
      <c r="I17" s="137">
        <v>3878</v>
      </c>
      <c r="J17" s="127"/>
      <c r="K17" s="128">
        <v>16575</v>
      </c>
      <c r="L17" s="129"/>
      <c r="M17" s="130">
        <v>3878</v>
      </c>
    </row>
    <row r="18" spans="1:13" ht="21.75" customHeight="1" x14ac:dyDescent="0.5">
      <c r="A18" s="60" t="s">
        <v>79</v>
      </c>
      <c r="B18" s="43"/>
      <c r="C18" s="43"/>
      <c r="D18" s="43"/>
      <c r="E18" s="44"/>
      <c r="F18" s="43"/>
      <c r="G18" s="21">
        <v>-64618</v>
      </c>
      <c r="H18" s="81"/>
      <c r="I18" s="132">
        <v>-85106</v>
      </c>
      <c r="J18" s="127"/>
      <c r="K18" s="133">
        <v>-55183</v>
      </c>
      <c r="L18" s="129"/>
      <c r="M18" s="132">
        <v>-68298</v>
      </c>
    </row>
    <row r="19" spans="1:13" ht="21.75" customHeight="1" x14ac:dyDescent="0.5">
      <c r="A19" s="60" t="s">
        <v>80</v>
      </c>
      <c r="B19" s="43"/>
      <c r="C19" s="43"/>
      <c r="D19" s="43"/>
      <c r="E19" s="44"/>
      <c r="F19" s="43"/>
      <c r="G19" s="21">
        <v>-43382</v>
      </c>
      <c r="H19" s="81"/>
      <c r="I19" s="132">
        <v>-42875</v>
      </c>
      <c r="J19" s="127"/>
      <c r="K19" s="133">
        <v>-34963</v>
      </c>
      <c r="L19" s="129"/>
      <c r="M19" s="132">
        <v>-34310</v>
      </c>
    </row>
    <row r="20" spans="1:13" ht="21.75" customHeight="1" x14ac:dyDescent="0.5">
      <c r="A20" s="189" t="s">
        <v>81</v>
      </c>
      <c r="B20" s="43"/>
      <c r="C20" s="43"/>
      <c r="D20" s="43"/>
      <c r="E20" s="44"/>
      <c r="F20" s="43"/>
      <c r="G20" s="21">
        <v>3360</v>
      </c>
      <c r="H20" s="81"/>
      <c r="I20" s="132">
        <v>-39</v>
      </c>
      <c r="J20" s="127"/>
      <c r="K20" s="133">
        <v>0</v>
      </c>
      <c r="L20" s="129"/>
      <c r="M20" s="132">
        <v>0</v>
      </c>
    </row>
    <row r="21" spans="1:13" ht="21.75" customHeight="1" x14ac:dyDescent="0.5">
      <c r="A21" s="60" t="s">
        <v>82</v>
      </c>
      <c r="B21" s="43"/>
      <c r="C21" s="43"/>
      <c r="D21" s="43"/>
      <c r="E21" s="44"/>
      <c r="F21" s="43"/>
      <c r="G21" s="21">
        <v>46318</v>
      </c>
      <c r="H21" s="81"/>
      <c r="I21" s="132">
        <v>-7452</v>
      </c>
      <c r="J21" s="127"/>
      <c r="K21" s="133">
        <v>56492</v>
      </c>
      <c r="L21" s="129"/>
      <c r="M21" s="132">
        <v>-11104</v>
      </c>
    </row>
    <row r="22" spans="1:13" ht="21.75" customHeight="1" x14ac:dyDescent="0.5">
      <c r="A22" s="60" t="s">
        <v>83</v>
      </c>
      <c r="B22" s="43"/>
      <c r="C22" s="43"/>
      <c r="D22" s="43"/>
      <c r="E22" s="44"/>
      <c r="F22" s="43"/>
      <c r="G22" s="21">
        <v>37136</v>
      </c>
      <c r="H22" s="81"/>
      <c r="I22" s="132">
        <v>-27686</v>
      </c>
      <c r="J22" s="127"/>
      <c r="K22" s="133">
        <v>37136</v>
      </c>
      <c r="L22" s="129"/>
      <c r="M22" s="132">
        <v>-27686</v>
      </c>
    </row>
    <row r="23" spans="1:13" ht="21.75" customHeight="1" x14ac:dyDescent="0.5">
      <c r="A23" s="43" t="s">
        <v>84</v>
      </c>
      <c r="B23" s="43"/>
      <c r="C23" s="43"/>
      <c r="D23" s="43"/>
      <c r="E23" s="44"/>
      <c r="F23" s="43"/>
      <c r="G23" s="24">
        <v>-1033</v>
      </c>
      <c r="H23" s="81"/>
      <c r="I23" s="139">
        <v>-163</v>
      </c>
      <c r="J23" s="127"/>
      <c r="K23" s="134">
        <v>0</v>
      </c>
      <c r="L23" s="129"/>
      <c r="M23" s="138">
        <v>0</v>
      </c>
    </row>
    <row r="24" spans="1:13" ht="6" customHeight="1" x14ac:dyDescent="0.5">
      <c r="A24" s="57"/>
      <c r="C24" s="59"/>
      <c r="D24" s="43"/>
      <c r="E24" s="44"/>
      <c r="F24" s="43"/>
      <c r="G24" s="42"/>
      <c r="H24" s="88"/>
      <c r="I24" s="31"/>
      <c r="J24" s="88"/>
      <c r="K24" s="89"/>
      <c r="L24" s="31"/>
      <c r="M24" s="88"/>
    </row>
    <row r="25" spans="1:13" ht="21.75" customHeight="1" x14ac:dyDescent="0.5">
      <c r="A25" s="50" t="s">
        <v>85</v>
      </c>
      <c r="B25" s="43"/>
      <c r="C25" s="43"/>
      <c r="D25" s="43"/>
      <c r="E25" s="44"/>
      <c r="F25" s="43"/>
      <c r="G25" s="97">
        <f>SUM(G14:G23)</f>
        <v>521640</v>
      </c>
      <c r="H25" s="81"/>
      <c r="I25" s="98">
        <f>SUM(I14:I23)</f>
        <v>222972</v>
      </c>
      <c r="J25" s="81"/>
      <c r="K25" s="97">
        <f>SUM(K14:K23)</f>
        <v>504797</v>
      </c>
      <c r="L25" s="82"/>
      <c r="M25" s="98">
        <f>SUM(M14:M23)</f>
        <v>191140</v>
      </c>
    </row>
    <row r="26" spans="1:13" ht="21.75" customHeight="1" x14ac:dyDescent="0.5">
      <c r="A26" s="43" t="s">
        <v>86</v>
      </c>
      <c r="B26" s="43"/>
      <c r="C26" s="43"/>
      <c r="D26" s="43"/>
      <c r="E26" s="44"/>
      <c r="F26" s="43"/>
      <c r="G26" s="24">
        <v>-103256</v>
      </c>
      <c r="H26" s="81"/>
      <c r="I26" s="139">
        <v>-34009</v>
      </c>
      <c r="J26" s="127"/>
      <c r="K26" s="135">
        <v>-103074</v>
      </c>
      <c r="L26" s="129"/>
      <c r="M26" s="139">
        <v>-31344</v>
      </c>
    </row>
    <row r="27" spans="1:13" ht="6" customHeight="1" x14ac:dyDescent="0.5">
      <c r="A27" s="57"/>
      <c r="C27" s="59"/>
      <c r="D27" s="43"/>
      <c r="E27" s="44"/>
      <c r="F27" s="43"/>
      <c r="G27" s="42"/>
      <c r="H27" s="88"/>
      <c r="I27" s="31"/>
      <c r="J27" s="88"/>
      <c r="K27" s="89"/>
      <c r="L27" s="31"/>
      <c r="M27" s="88"/>
    </row>
    <row r="28" spans="1:13" ht="21.75" customHeight="1" x14ac:dyDescent="0.5">
      <c r="A28" s="50" t="s">
        <v>87</v>
      </c>
      <c r="B28" s="43"/>
      <c r="C28" s="43"/>
      <c r="D28" s="43"/>
      <c r="E28" s="44"/>
      <c r="F28" s="43"/>
      <c r="G28" s="89">
        <f>SUM(G25:G26)</f>
        <v>418384</v>
      </c>
      <c r="H28" s="81"/>
      <c r="I28" s="88">
        <f>SUM(I25:I26)</f>
        <v>188963</v>
      </c>
      <c r="J28" s="81"/>
      <c r="K28" s="89">
        <f>SUM(K25:K26)</f>
        <v>401723</v>
      </c>
      <c r="L28" s="82"/>
      <c r="M28" s="88">
        <f>SUM(M25:M26)</f>
        <v>159796</v>
      </c>
    </row>
    <row r="29" spans="1:13" ht="21.75" customHeight="1" x14ac:dyDescent="0.5">
      <c r="A29" s="60" t="s">
        <v>88</v>
      </c>
      <c r="B29" s="43"/>
      <c r="C29" s="43"/>
      <c r="D29" s="43"/>
      <c r="E29" s="44"/>
      <c r="F29" s="43"/>
      <c r="G29" s="42"/>
      <c r="H29" s="88"/>
      <c r="I29" s="31"/>
      <c r="J29" s="88"/>
      <c r="K29" s="99"/>
      <c r="L29" s="31"/>
      <c r="M29" s="100"/>
    </row>
    <row r="30" spans="1:13" ht="21.75" customHeight="1" x14ac:dyDescent="0.5">
      <c r="A30" s="60"/>
      <c r="B30" s="62" t="s">
        <v>89</v>
      </c>
      <c r="C30" s="62"/>
      <c r="D30" s="62"/>
      <c r="E30" s="44"/>
      <c r="F30" s="43"/>
      <c r="G30" s="42"/>
      <c r="H30" s="88"/>
      <c r="I30" s="31"/>
      <c r="J30" s="88"/>
      <c r="K30" s="99"/>
      <c r="L30" s="31"/>
      <c r="M30" s="100"/>
    </row>
    <row r="31" spans="1:13" ht="21.75" customHeight="1" x14ac:dyDescent="0.5">
      <c r="A31" s="60"/>
      <c r="B31" s="62"/>
      <c r="C31" s="62" t="s">
        <v>90</v>
      </c>
      <c r="D31" s="62"/>
      <c r="E31" s="44"/>
      <c r="F31" s="43"/>
      <c r="G31" s="42"/>
      <c r="H31" s="88"/>
      <c r="I31" s="31"/>
      <c r="J31" s="88"/>
      <c r="K31" s="99"/>
      <c r="L31" s="31"/>
      <c r="M31" s="100"/>
    </row>
    <row r="32" spans="1:13" ht="21.75" customHeight="1" x14ac:dyDescent="0.5">
      <c r="A32" s="60"/>
      <c r="C32" s="63" t="s">
        <v>91</v>
      </c>
      <c r="D32" s="43"/>
      <c r="E32" s="44"/>
      <c r="F32" s="43"/>
      <c r="G32" s="42"/>
      <c r="H32" s="88"/>
      <c r="I32" s="31"/>
      <c r="J32" s="88"/>
      <c r="K32" s="99"/>
      <c r="L32" s="31"/>
      <c r="M32" s="100"/>
    </row>
    <row r="33" spans="1:13" ht="21.75" customHeight="1" x14ac:dyDescent="0.5">
      <c r="A33" s="60"/>
      <c r="C33" s="64" t="s">
        <v>92</v>
      </c>
      <c r="D33" s="43"/>
      <c r="E33" s="44"/>
      <c r="F33" s="43"/>
      <c r="G33" s="95">
        <v>-43863</v>
      </c>
      <c r="H33" s="88"/>
      <c r="I33" s="75">
        <v>2398</v>
      </c>
      <c r="J33" s="148"/>
      <c r="K33" s="101">
        <v>0</v>
      </c>
      <c r="L33" s="158"/>
      <c r="M33" s="182">
        <v>0</v>
      </c>
    </row>
    <row r="34" spans="1:13" ht="6" customHeight="1" x14ac:dyDescent="0.5">
      <c r="A34" s="57"/>
      <c r="C34" s="59"/>
      <c r="D34" s="43"/>
      <c r="E34" s="44"/>
      <c r="F34" s="43"/>
      <c r="G34" s="42"/>
      <c r="H34" s="88"/>
      <c r="I34" s="31"/>
      <c r="J34" s="88"/>
      <c r="K34" s="89"/>
      <c r="L34" s="31"/>
      <c r="M34" s="88"/>
    </row>
    <row r="35" spans="1:13" ht="21.75" customHeight="1" x14ac:dyDescent="0.5">
      <c r="A35" s="57"/>
      <c r="C35" s="43" t="s">
        <v>93</v>
      </c>
      <c r="D35" s="43"/>
      <c r="E35" s="44"/>
      <c r="F35" s="43"/>
      <c r="G35" s="42"/>
      <c r="H35" s="88"/>
      <c r="I35" s="31"/>
      <c r="J35" s="88"/>
      <c r="K35" s="89"/>
      <c r="L35" s="31"/>
      <c r="M35" s="88"/>
    </row>
    <row r="36" spans="1:13" ht="21.75" customHeight="1" x14ac:dyDescent="0.5">
      <c r="A36" s="57"/>
      <c r="B36" s="62"/>
      <c r="D36" s="43" t="s">
        <v>90</v>
      </c>
      <c r="E36" s="44"/>
      <c r="F36" s="43"/>
      <c r="G36" s="39">
        <f>G33</f>
        <v>-43863</v>
      </c>
      <c r="H36" s="88"/>
      <c r="I36" s="32">
        <f>I33</f>
        <v>2398</v>
      </c>
      <c r="J36" s="88"/>
      <c r="K36" s="101">
        <f>K33</f>
        <v>0</v>
      </c>
      <c r="L36" s="31"/>
      <c r="M36" s="102">
        <f>M33</f>
        <v>0</v>
      </c>
    </row>
    <row r="37" spans="1:13" ht="6" customHeight="1" x14ac:dyDescent="0.5">
      <c r="A37" s="57"/>
      <c r="B37" s="62"/>
      <c r="C37" s="43"/>
      <c r="D37" s="43"/>
      <c r="E37" s="44"/>
      <c r="F37" s="43"/>
      <c r="G37" s="42"/>
      <c r="H37" s="88"/>
      <c r="I37" s="31"/>
      <c r="J37" s="88"/>
      <c r="K37" s="89"/>
      <c r="L37" s="31"/>
      <c r="M37" s="88"/>
    </row>
    <row r="38" spans="1:13" ht="21.75" customHeight="1" x14ac:dyDescent="0.5">
      <c r="A38" s="57"/>
      <c r="B38" s="71" t="s">
        <v>94</v>
      </c>
      <c r="C38" s="59"/>
      <c r="D38" s="43"/>
      <c r="E38" s="44"/>
      <c r="F38" s="43"/>
      <c r="G38" s="42"/>
      <c r="H38" s="88"/>
      <c r="I38" s="31"/>
      <c r="J38" s="88"/>
      <c r="K38" s="89"/>
      <c r="L38" s="31"/>
      <c r="M38" s="88"/>
    </row>
    <row r="39" spans="1:13" ht="21.75" customHeight="1" x14ac:dyDescent="0.5">
      <c r="A39" s="57"/>
      <c r="B39" s="57" t="s">
        <v>95</v>
      </c>
      <c r="C39" s="59"/>
      <c r="D39" s="43"/>
      <c r="E39" s="44"/>
      <c r="F39" s="43"/>
      <c r="G39" s="39">
        <f>SUM(G29:G33)</f>
        <v>-43863</v>
      </c>
      <c r="H39" s="88"/>
      <c r="I39" s="32">
        <f>SUM(I29:I33)</f>
        <v>2398</v>
      </c>
      <c r="J39" s="88"/>
      <c r="K39" s="39">
        <f>SUM(K29:K33)</f>
        <v>0</v>
      </c>
      <c r="L39" s="31"/>
      <c r="M39" s="32">
        <f>SUM(M29:M33)</f>
        <v>0</v>
      </c>
    </row>
    <row r="40" spans="1:13" ht="6" customHeight="1" x14ac:dyDescent="0.5">
      <c r="A40" s="57"/>
      <c r="C40" s="59"/>
      <c r="D40" s="43"/>
      <c r="E40" s="44"/>
      <c r="F40" s="43"/>
      <c r="G40" s="42"/>
      <c r="H40" s="88"/>
      <c r="I40" s="31"/>
      <c r="J40" s="88"/>
      <c r="K40" s="89"/>
      <c r="L40" s="31"/>
      <c r="M40" s="88"/>
    </row>
    <row r="41" spans="1:13" ht="21.75" customHeight="1" thickBot="1" x14ac:dyDescent="0.55000000000000004">
      <c r="A41" s="57" t="s">
        <v>96</v>
      </c>
      <c r="B41" s="43"/>
      <c r="C41" s="43"/>
      <c r="D41" s="43"/>
      <c r="E41" s="44"/>
      <c r="F41" s="43"/>
      <c r="G41" s="103">
        <f>G28+G39</f>
        <v>374521</v>
      </c>
      <c r="H41" s="81"/>
      <c r="I41" s="114">
        <f>I28+I39</f>
        <v>191361</v>
      </c>
      <c r="J41" s="81"/>
      <c r="K41" s="103">
        <f>K28+K39</f>
        <v>401723</v>
      </c>
      <c r="L41" s="82"/>
      <c r="M41" s="114">
        <f>M28+M39</f>
        <v>159796</v>
      </c>
    </row>
    <row r="42" spans="1:13" ht="21.75" customHeight="1" thickTop="1" x14ac:dyDescent="0.5">
      <c r="A42" s="57"/>
      <c r="B42" s="43"/>
      <c r="C42" s="43"/>
      <c r="D42" s="43"/>
      <c r="E42" s="44"/>
      <c r="F42" s="43"/>
      <c r="G42" s="81"/>
      <c r="H42" s="81"/>
      <c r="I42" s="81"/>
      <c r="J42" s="81"/>
      <c r="K42" s="81"/>
      <c r="L42" s="82"/>
      <c r="M42" s="81"/>
    </row>
    <row r="43" spans="1:13" ht="21.75" customHeight="1" x14ac:dyDescent="0.5">
      <c r="A43" s="57"/>
      <c r="B43" s="43"/>
      <c r="C43" s="43"/>
      <c r="D43" s="43"/>
      <c r="E43" s="44"/>
      <c r="F43" s="43"/>
      <c r="G43" s="81"/>
      <c r="H43" s="81"/>
      <c r="I43" s="81"/>
      <c r="J43" s="81"/>
      <c r="K43" s="81"/>
      <c r="L43" s="82"/>
      <c r="M43" s="81"/>
    </row>
    <row r="44" spans="1:13" ht="24" customHeight="1" x14ac:dyDescent="0.5">
      <c r="A44" s="57"/>
      <c r="B44" s="43"/>
      <c r="C44" s="43"/>
      <c r="D44" s="43"/>
      <c r="E44" s="44"/>
      <c r="F44" s="43"/>
      <c r="G44" s="81"/>
      <c r="H44" s="81"/>
      <c r="I44" s="81"/>
      <c r="J44" s="81"/>
      <c r="K44" s="81"/>
      <c r="L44" s="82"/>
      <c r="M44" s="81"/>
    </row>
    <row r="45" spans="1:13" ht="21.75" customHeight="1" x14ac:dyDescent="0.5">
      <c r="A45" s="57"/>
      <c r="B45" s="43"/>
      <c r="C45" s="43"/>
      <c r="D45" s="43"/>
      <c r="E45" s="44"/>
      <c r="F45" s="43"/>
      <c r="G45" s="81"/>
      <c r="H45" s="81"/>
      <c r="I45" s="81"/>
      <c r="J45" s="81"/>
      <c r="K45" s="81"/>
      <c r="L45" s="82"/>
      <c r="M45" s="81"/>
    </row>
    <row r="46" spans="1:13" ht="10.5" customHeight="1" x14ac:dyDescent="0.5">
      <c r="A46" s="57"/>
      <c r="B46" s="43"/>
      <c r="C46" s="43"/>
      <c r="D46" s="43"/>
      <c r="E46" s="44"/>
      <c r="F46" s="43"/>
      <c r="G46" s="81"/>
      <c r="H46" s="81"/>
      <c r="I46" s="81"/>
      <c r="J46" s="81"/>
      <c r="K46" s="81"/>
      <c r="L46" s="82"/>
      <c r="M46" s="81"/>
    </row>
    <row r="47" spans="1:13" ht="21.75" customHeight="1" x14ac:dyDescent="0.5">
      <c r="A47" s="47" t="s">
        <v>39</v>
      </c>
      <c r="B47" s="70"/>
      <c r="C47" s="48"/>
      <c r="D47" s="45"/>
      <c r="E47" s="46"/>
      <c r="F47" s="45"/>
      <c r="G47" s="32"/>
      <c r="H47" s="102"/>
      <c r="I47" s="32"/>
      <c r="J47" s="102"/>
      <c r="K47" s="32"/>
      <c r="L47" s="32"/>
      <c r="M47" s="32"/>
    </row>
    <row r="48" spans="1:13" ht="21.75" customHeight="1" x14ac:dyDescent="0.5">
      <c r="A48" s="50" t="str">
        <f>A1</f>
        <v>บริษัท ยูนิวานิชน้ำมันปาล์ม จำกัด (มหาชน)</v>
      </c>
      <c r="B48" s="71"/>
      <c r="C48" s="51"/>
      <c r="D48" s="50"/>
      <c r="E48" s="52"/>
      <c r="F48" s="43"/>
      <c r="G48" s="31"/>
      <c r="H48" s="88"/>
      <c r="I48" s="31"/>
      <c r="J48" s="88"/>
      <c r="K48" s="31"/>
      <c r="L48" s="31"/>
      <c r="M48" s="31"/>
    </row>
    <row r="49" spans="1:13" ht="21.75" customHeight="1" x14ac:dyDescent="0.5">
      <c r="A49" s="50" t="s">
        <v>97</v>
      </c>
      <c r="B49" s="71"/>
      <c r="C49" s="51"/>
      <c r="D49" s="50"/>
      <c r="E49" s="52"/>
      <c r="F49" s="43"/>
      <c r="G49" s="31"/>
      <c r="H49" s="88"/>
      <c r="I49" s="31"/>
      <c r="J49" s="88"/>
      <c r="K49" s="31"/>
      <c r="L49" s="31"/>
      <c r="M49" s="31"/>
    </row>
    <row r="50" spans="1:13" ht="21.75" customHeight="1" x14ac:dyDescent="0.5">
      <c r="A50" s="54" t="str">
        <f>A3</f>
        <v>สำหรับรอบระยะเวลาสามเดือนสิ้นสุดวันที่ 30 กันยายน พ.ศ. 2567</v>
      </c>
      <c r="B50" s="72"/>
      <c r="C50" s="55"/>
      <c r="D50" s="54"/>
      <c r="E50" s="56"/>
      <c r="F50" s="45"/>
      <c r="G50" s="32"/>
      <c r="H50" s="102"/>
      <c r="I50" s="32"/>
      <c r="J50" s="102"/>
      <c r="K50" s="32"/>
      <c r="L50" s="32"/>
      <c r="M50" s="32"/>
    </row>
    <row r="51" spans="1:13" ht="21.75" customHeight="1" x14ac:dyDescent="0.5">
      <c r="A51" s="60"/>
      <c r="C51" s="59"/>
      <c r="D51" s="43"/>
      <c r="E51" s="44"/>
      <c r="F51" s="43"/>
      <c r="G51" s="31"/>
      <c r="H51" s="88"/>
      <c r="I51" s="31"/>
      <c r="J51" s="88"/>
      <c r="K51" s="31"/>
      <c r="L51" s="31"/>
      <c r="M51" s="31"/>
    </row>
    <row r="52" spans="1:13" ht="21.75" customHeight="1" x14ac:dyDescent="0.5">
      <c r="A52" s="43"/>
      <c r="B52" s="43"/>
      <c r="C52" s="43"/>
      <c r="D52" s="43"/>
      <c r="E52" s="44"/>
      <c r="F52" s="43"/>
      <c r="G52" s="194" t="s">
        <v>3</v>
      </c>
      <c r="H52" s="194"/>
      <c r="I52" s="194"/>
      <c r="J52" s="85"/>
      <c r="K52" s="194" t="s">
        <v>4</v>
      </c>
      <c r="L52" s="194"/>
      <c r="M52" s="194"/>
    </row>
    <row r="53" spans="1:13" ht="21.75" customHeight="1" x14ac:dyDescent="0.5">
      <c r="A53" s="43"/>
      <c r="B53" s="43"/>
      <c r="C53" s="43"/>
      <c r="D53" s="43"/>
      <c r="E53" s="44"/>
      <c r="F53" s="43"/>
      <c r="G53" s="86" t="s">
        <v>5</v>
      </c>
      <c r="H53" s="86"/>
      <c r="I53" s="86" t="s">
        <v>5</v>
      </c>
      <c r="J53" s="86"/>
      <c r="K53" s="86" t="s">
        <v>5</v>
      </c>
      <c r="L53" s="86"/>
      <c r="M53" s="86" t="s">
        <v>5</v>
      </c>
    </row>
    <row r="54" spans="1:13" ht="21.75" customHeight="1" x14ac:dyDescent="0.5">
      <c r="A54" s="43"/>
      <c r="B54" s="43"/>
      <c r="C54" s="43"/>
      <c r="D54" s="43"/>
      <c r="E54" s="44"/>
      <c r="F54" s="43"/>
      <c r="G54" s="6" t="s">
        <v>7</v>
      </c>
      <c r="H54" s="87"/>
      <c r="I54" s="6" t="s">
        <v>7</v>
      </c>
      <c r="J54" s="87"/>
      <c r="K54" s="6" t="s">
        <v>7</v>
      </c>
      <c r="L54" s="87"/>
      <c r="M54" s="6" t="s">
        <v>7</v>
      </c>
    </row>
    <row r="55" spans="1:13" ht="21.75" customHeight="1" x14ac:dyDescent="0.5">
      <c r="A55" s="43"/>
      <c r="B55" s="43"/>
      <c r="C55" s="43"/>
      <c r="D55" s="43"/>
      <c r="E55" s="52"/>
      <c r="F55" s="50"/>
      <c r="G55" s="87" t="s">
        <v>9</v>
      </c>
      <c r="H55" s="87"/>
      <c r="I55" s="87" t="s">
        <v>10</v>
      </c>
      <c r="J55" s="87"/>
      <c r="K55" s="87" t="s">
        <v>9</v>
      </c>
      <c r="L55" s="87"/>
      <c r="M55" s="87" t="s">
        <v>10</v>
      </c>
    </row>
    <row r="56" spans="1:13" ht="21.75" customHeight="1" x14ac:dyDescent="0.5">
      <c r="A56" s="43"/>
      <c r="B56" s="43"/>
      <c r="C56" s="43"/>
      <c r="D56" s="43"/>
      <c r="E56" s="52"/>
      <c r="F56" s="50"/>
      <c r="G56" s="113" t="s">
        <v>12</v>
      </c>
      <c r="H56" s="87"/>
      <c r="I56" s="113" t="s">
        <v>12</v>
      </c>
      <c r="J56" s="87"/>
      <c r="K56" s="113" t="s">
        <v>12</v>
      </c>
      <c r="L56" s="87"/>
      <c r="M56" s="113" t="s">
        <v>12</v>
      </c>
    </row>
    <row r="57" spans="1:13" ht="21.75" customHeight="1" x14ac:dyDescent="0.5">
      <c r="A57" s="60"/>
      <c r="C57" s="59"/>
      <c r="D57" s="43"/>
      <c r="E57" s="44"/>
      <c r="F57" s="43"/>
      <c r="G57" s="42"/>
      <c r="H57" s="88"/>
      <c r="I57" s="31"/>
      <c r="J57" s="88"/>
      <c r="K57" s="42"/>
      <c r="L57" s="31"/>
      <c r="M57" s="31"/>
    </row>
    <row r="58" spans="1:13" ht="21.75" customHeight="1" x14ac:dyDescent="0.5">
      <c r="A58" s="71" t="s">
        <v>98</v>
      </c>
      <c r="B58" s="43"/>
      <c r="C58" s="43"/>
      <c r="D58" s="43"/>
      <c r="E58" s="44"/>
      <c r="F58" s="43"/>
      <c r="G58" s="104"/>
      <c r="H58" s="81"/>
      <c r="I58" s="81"/>
      <c r="J58" s="81"/>
      <c r="K58" s="104"/>
      <c r="L58" s="82"/>
      <c r="M58" s="81"/>
    </row>
    <row r="59" spans="1:13" ht="21.75" customHeight="1" x14ac:dyDescent="0.5">
      <c r="A59" s="43"/>
      <c r="B59" s="43" t="s">
        <v>99</v>
      </c>
      <c r="C59" s="43"/>
      <c r="D59" s="43"/>
      <c r="E59" s="44"/>
      <c r="F59" s="43"/>
      <c r="G59" s="21">
        <v>409107</v>
      </c>
      <c r="H59" s="81"/>
      <c r="I59" s="137">
        <v>173193</v>
      </c>
      <c r="J59" s="130"/>
      <c r="K59" s="136">
        <v>401723</v>
      </c>
      <c r="L59" s="132"/>
      <c r="M59" s="132">
        <v>159796</v>
      </c>
    </row>
    <row r="60" spans="1:13" ht="21.75" customHeight="1" x14ac:dyDescent="0.5">
      <c r="A60" s="43"/>
      <c r="B60" s="66" t="s">
        <v>100</v>
      </c>
      <c r="C60" s="43"/>
      <c r="D60" s="43"/>
      <c r="E60" s="44"/>
      <c r="F60" s="43"/>
      <c r="G60" s="101">
        <v>9277</v>
      </c>
      <c r="H60" s="88"/>
      <c r="I60" s="49">
        <v>15770</v>
      </c>
      <c r="J60" s="130"/>
      <c r="K60" s="101">
        <v>0</v>
      </c>
      <c r="L60" s="132"/>
      <c r="M60" s="182">
        <v>0</v>
      </c>
    </row>
    <row r="61" spans="1:13" ht="6" customHeight="1" x14ac:dyDescent="0.5">
      <c r="A61" s="43"/>
      <c r="B61" s="43"/>
      <c r="C61" s="43"/>
      <c r="D61" s="43"/>
      <c r="E61" s="44"/>
      <c r="F61" s="43"/>
      <c r="G61" s="104"/>
      <c r="H61" s="81"/>
      <c r="I61" s="81"/>
      <c r="J61" s="81"/>
      <c r="K61" s="104"/>
      <c r="L61" s="82"/>
      <c r="M61" s="81"/>
    </row>
    <row r="62" spans="1:13" ht="21.75" customHeight="1" thickBot="1" x14ac:dyDescent="0.55000000000000004">
      <c r="A62" s="43"/>
      <c r="B62" s="43"/>
      <c r="C62" s="43"/>
      <c r="D62" s="43"/>
      <c r="E62" s="44"/>
      <c r="F62" s="43"/>
      <c r="G62" s="103">
        <f>SUM(G59:G61)</f>
        <v>418384</v>
      </c>
      <c r="H62" s="81"/>
      <c r="I62" s="114">
        <f>SUM(I59:I61)</f>
        <v>188963</v>
      </c>
      <c r="J62" s="81"/>
      <c r="K62" s="103">
        <f>SUM(K59:K61)</f>
        <v>401723</v>
      </c>
      <c r="L62" s="82"/>
      <c r="M62" s="114">
        <f>SUM(M59:M61)</f>
        <v>159796</v>
      </c>
    </row>
    <row r="63" spans="1:13" ht="21.75" customHeight="1" thickTop="1" x14ac:dyDescent="0.5">
      <c r="A63" s="43"/>
      <c r="B63" s="43"/>
      <c r="C63" s="43"/>
      <c r="D63" s="43"/>
      <c r="E63" s="44"/>
      <c r="F63" s="43"/>
      <c r="G63" s="104"/>
      <c r="H63" s="81"/>
      <c r="I63" s="81"/>
      <c r="J63" s="81"/>
      <c r="K63" s="104"/>
      <c r="L63" s="82"/>
      <c r="M63" s="81"/>
    </row>
    <row r="64" spans="1:13" ht="21.75" customHeight="1" x14ac:dyDescent="0.5">
      <c r="A64" s="71" t="s">
        <v>101</v>
      </c>
      <c r="B64" s="43"/>
      <c r="C64" s="43"/>
      <c r="D64" s="43"/>
      <c r="E64" s="44"/>
      <c r="F64" s="43"/>
      <c r="G64" s="104"/>
      <c r="H64" s="81"/>
      <c r="I64" s="81"/>
      <c r="J64" s="81"/>
      <c r="K64" s="104"/>
      <c r="L64" s="82"/>
      <c r="M64" s="81"/>
    </row>
    <row r="65" spans="1:13" ht="21.75" customHeight="1" x14ac:dyDescent="0.5">
      <c r="A65" s="43"/>
      <c r="B65" s="43" t="s">
        <v>99</v>
      </c>
      <c r="C65" s="43"/>
      <c r="D65" s="43"/>
      <c r="E65" s="44"/>
      <c r="F65" s="43"/>
      <c r="G65" s="21">
        <v>389052</v>
      </c>
      <c r="H65" s="81"/>
      <c r="I65" s="137">
        <v>173986</v>
      </c>
      <c r="J65" s="130"/>
      <c r="K65" s="136">
        <v>401723</v>
      </c>
      <c r="L65" s="132"/>
      <c r="M65" s="132">
        <v>159796</v>
      </c>
    </row>
    <row r="66" spans="1:13" ht="21.75" customHeight="1" x14ac:dyDescent="0.5">
      <c r="A66" s="43"/>
      <c r="B66" s="66" t="s">
        <v>100</v>
      </c>
      <c r="C66" s="43"/>
      <c r="D66" s="43"/>
      <c r="E66" s="44"/>
      <c r="F66" s="43"/>
      <c r="G66" s="101">
        <v>-14531</v>
      </c>
      <c r="H66" s="88"/>
      <c r="I66" s="49">
        <v>17375</v>
      </c>
      <c r="J66" s="130"/>
      <c r="K66" s="101">
        <v>0</v>
      </c>
      <c r="L66" s="132"/>
      <c r="M66" s="182">
        <v>0</v>
      </c>
    </row>
    <row r="67" spans="1:13" ht="6" customHeight="1" x14ac:dyDescent="0.5">
      <c r="A67" s="43"/>
      <c r="B67" s="43"/>
      <c r="C67" s="43"/>
      <c r="D67" s="43"/>
      <c r="E67" s="44"/>
      <c r="F67" s="43"/>
      <c r="G67" s="104"/>
      <c r="H67" s="81"/>
      <c r="I67" s="81"/>
      <c r="J67" s="81"/>
      <c r="K67" s="104"/>
      <c r="L67" s="82"/>
      <c r="M67" s="81"/>
    </row>
    <row r="68" spans="1:13" ht="21.75" customHeight="1" thickBot="1" x14ac:dyDescent="0.55000000000000004">
      <c r="A68" s="43"/>
      <c r="B68" s="43"/>
      <c r="C68" s="43"/>
      <c r="D68" s="43"/>
      <c r="E68" s="44"/>
      <c r="F68" s="43"/>
      <c r="G68" s="103">
        <f>SUM(G65:G67)</f>
        <v>374521</v>
      </c>
      <c r="H68" s="81"/>
      <c r="I68" s="114">
        <f>SUM(I65:I67)</f>
        <v>191361</v>
      </c>
      <c r="J68" s="81"/>
      <c r="K68" s="103">
        <f>SUM(K65:K67)</f>
        <v>401723</v>
      </c>
      <c r="L68" s="82"/>
      <c r="M68" s="114">
        <f>SUM(M65:M67)</f>
        <v>159796</v>
      </c>
    </row>
    <row r="69" spans="1:13" ht="21.75" customHeight="1" thickTop="1" x14ac:dyDescent="0.5">
      <c r="A69" s="43"/>
      <c r="B69" s="43"/>
      <c r="C69" s="43"/>
      <c r="D69" s="43"/>
      <c r="E69" s="44"/>
      <c r="F69" s="43"/>
      <c r="G69" s="104"/>
      <c r="H69" s="81"/>
      <c r="I69" s="81"/>
      <c r="J69" s="81"/>
      <c r="K69" s="104"/>
      <c r="L69" s="82"/>
      <c r="M69" s="81"/>
    </row>
    <row r="70" spans="1:13" ht="21.75" customHeight="1" x14ac:dyDescent="0.5">
      <c r="A70" s="50" t="s">
        <v>102</v>
      </c>
      <c r="B70" s="50"/>
      <c r="C70" s="43"/>
      <c r="D70" s="43"/>
      <c r="E70" s="44"/>
      <c r="F70" s="43"/>
      <c r="G70" s="104"/>
      <c r="H70" s="81"/>
      <c r="I70" s="81"/>
      <c r="J70" s="81"/>
      <c r="K70" s="104"/>
      <c r="L70" s="82"/>
      <c r="M70" s="81"/>
    </row>
    <row r="71" spans="1:13" ht="6" customHeight="1" x14ac:dyDescent="0.5">
      <c r="A71" s="43"/>
      <c r="B71" s="43"/>
      <c r="C71" s="43"/>
      <c r="D71" s="43"/>
      <c r="E71" s="44"/>
      <c r="F71" s="43"/>
      <c r="G71" s="104"/>
      <c r="H71" s="81"/>
      <c r="I71" s="81"/>
      <c r="J71" s="81"/>
      <c r="K71" s="104"/>
      <c r="L71" s="82"/>
      <c r="M71" s="81"/>
    </row>
    <row r="72" spans="1:13" ht="21.75" customHeight="1" thickBot="1" x14ac:dyDescent="0.55000000000000004">
      <c r="A72" s="43" t="s">
        <v>103</v>
      </c>
      <c r="B72" s="43"/>
      <c r="C72" s="43"/>
      <c r="D72" s="43"/>
      <c r="E72" s="44"/>
      <c r="F72" s="43"/>
      <c r="G72" s="105">
        <f>G59/940000</f>
        <v>0.43522021276595746</v>
      </c>
      <c r="H72" s="81"/>
      <c r="I72" s="183">
        <v>0.18424787234042553</v>
      </c>
      <c r="J72" s="130"/>
      <c r="K72" s="184">
        <f>K59/940000</f>
        <v>0.42736489361702129</v>
      </c>
      <c r="L72" s="185"/>
      <c r="M72" s="183">
        <v>0.16999574468085107</v>
      </c>
    </row>
    <row r="73" spans="1:13" ht="21.75" customHeight="1" thickTop="1" x14ac:dyDescent="0.5">
      <c r="A73" s="43"/>
      <c r="B73" s="43"/>
      <c r="C73" s="43"/>
      <c r="D73" s="43"/>
      <c r="E73" s="44"/>
      <c r="F73" s="43"/>
      <c r="G73" s="81"/>
      <c r="H73" s="81"/>
      <c r="I73" s="81"/>
      <c r="J73" s="92"/>
      <c r="K73" s="90"/>
      <c r="L73" s="90"/>
      <c r="M73" s="90"/>
    </row>
    <row r="74" spans="1:13" ht="21.75" customHeight="1" x14ac:dyDescent="0.5">
      <c r="A74" s="43"/>
      <c r="B74" s="43"/>
      <c r="C74" s="43"/>
      <c r="D74" s="43"/>
      <c r="E74" s="44"/>
      <c r="F74" s="43"/>
      <c r="G74" s="81"/>
      <c r="H74" s="81"/>
      <c r="I74" s="81"/>
      <c r="J74" s="92"/>
      <c r="K74" s="90"/>
      <c r="L74" s="90"/>
      <c r="M74" s="90"/>
    </row>
    <row r="75" spans="1:13" ht="21.75" customHeight="1" x14ac:dyDescent="0.5">
      <c r="A75" s="43"/>
      <c r="B75" s="43"/>
      <c r="C75" s="43"/>
      <c r="D75" s="43"/>
      <c r="E75" s="44"/>
      <c r="F75" s="43"/>
      <c r="G75" s="81"/>
      <c r="H75" s="81"/>
      <c r="I75" s="81"/>
      <c r="J75" s="92"/>
      <c r="K75" s="90"/>
      <c r="L75" s="90"/>
      <c r="M75" s="90"/>
    </row>
    <row r="76" spans="1:13" ht="21.75" customHeight="1" x14ac:dyDescent="0.5">
      <c r="A76" s="43"/>
      <c r="B76" s="43"/>
      <c r="C76" s="43"/>
      <c r="D76" s="43"/>
      <c r="E76" s="44"/>
      <c r="F76" s="43"/>
      <c r="G76" s="81"/>
      <c r="H76" s="81"/>
      <c r="I76" s="81"/>
      <c r="J76" s="92"/>
      <c r="K76" s="90"/>
      <c r="L76" s="90"/>
      <c r="M76" s="90"/>
    </row>
    <row r="77" spans="1:13" ht="21.75" customHeight="1" x14ac:dyDescent="0.5">
      <c r="A77" s="43"/>
      <c r="B77" s="43"/>
      <c r="C77" s="43"/>
      <c r="D77" s="43"/>
      <c r="E77" s="44"/>
      <c r="F77" s="43"/>
      <c r="G77" s="81"/>
      <c r="H77" s="81"/>
      <c r="I77" s="81"/>
      <c r="J77" s="92"/>
      <c r="K77" s="90"/>
      <c r="L77" s="90"/>
      <c r="M77" s="90"/>
    </row>
    <row r="78" spans="1:13" ht="21.75" customHeight="1" x14ac:dyDescent="0.5">
      <c r="A78" s="43"/>
      <c r="B78" s="43"/>
      <c r="C78" s="43"/>
      <c r="D78" s="43"/>
      <c r="E78" s="44"/>
      <c r="F78" s="43"/>
      <c r="G78" s="81"/>
      <c r="H78" s="81"/>
      <c r="I78" s="81"/>
      <c r="J78" s="92"/>
      <c r="K78" s="90"/>
      <c r="L78" s="90"/>
      <c r="M78" s="90"/>
    </row>
    <row r="79" spans="1:13" ht="21.75" customHeight="1" x14ac:dyDescent="0.5">
      <c r="A79" s="43"/>
      <c r="B79" s="43"/>
      <c r="C79" s="43"/>
      <c r="D79" s="43"/>
      <c r="E79" s="44"/>
      <c r="F79" s="43"/>
      <c r="G79" s="81"/>
      <c r="H79" s="81"/>
      <c r="I79" s="81"/>
      <c r="J79" s="92"/>
      <c r="K79" s="90"/>
      <c r="L79" s="90"/>
      <c r="M79" s="90"/>
    </row>
    <row r="80" spans="1:13" ht="21.75" customHeight="1" x14ac:dyDescent="0.5">
      <c r="A80" s="43"/>
      <c r="B80" s="43"/>
      <c r="C80" s="43"/>
      <c r="D80" s="43"/>
      <c r="E80" s="44"/>
      <c r="F80" s="43"/>
      <c r="G80" s="81"/>
      <c r="H80" s="81"/>
      <c r="I80" s="81"/>
      <c r="J80" s="92"/>
      <c r="K80" s="90"/>
      <c r="L80" s="90"/>
      <c r="M80" s="90"/>
    </row>
    <row r="81" spans="1:13" ht="21.75" customHeight="1" x14ac:dyDescent="0.5">
      <c r="A81" s="43"/>
      <c r="B81" s="43"/>
      <c r="C81" s="43"/>
      <c r="D81" s="43"/>
      <c r="E81" s="44"/>
      <c r="F81" s="43"/>
      <c r="G81" s="81"/>
      <c r="H81" s="81"/>
      <c r="I81" s="81"/>
      <c r="J81" s="92"/>
      <c r="K81" s="90"/>
      <c r="L81" s="90"/>
      <c r="M81" s="90"/>
    </row>
    <row r="82" spans="1:13" ht="23.25" customHeight="1" x14ac:dyDescent="0.5">
      <c r="A82" s="43"/>
      <c r="B82" s="43"/>
      <c r="C82" s="43"/>
      <c r="D82" s="43"/>
      <c r="E82" s="44"/>
      <c r="F82" s="43"/>
      <c r="G82" s="81"/>
      <c r="H82" s="81"/>
      <c r="I82" s="81"/>
      <c r="J82" s="92"/>
      <c r="K82" s="90"/>
      <c r="L82" s="90"/>
      <c r="M82" s="90"/>
    </row>
    <row r="83" spans="1:13" ht="21.75" customHeight="1" x14ac:dyDescent="0.5">
      <c r="A83" s="43"/>
      <c r="B83" s="43"/>
      <c r="C83" s="43"/>
      <c r="D83" s="43"/>
      <c r="E83" s="44"/>
      <c r="F83" s="43"/>
      <c r="G83" s="81"/>
      <c r="H83" s="81"/>
      <c r="I83" s="81"/>
      <c r="J83" s="92"/>
      <c r="K83" s="90"/>
      <c r="L83" s="90"/>
      <c r="M83" s="90"/>
    </row>
    <row r="84" spans="1:13" ht="23.25" customHeight="1" x14ac:dyDescent="0.5">
      <c r="A84" s="43"/>
      <c r="B84" s="43"/>
      <c r="C84" s="43"/>
      <c r="D84" s="43"/>
      <c r="E84" s="44"/>
      <c r="F84" s="43"/>
      <c r="G84" s="81"/>
      <c r="H84" s="81"/>
      <c r="I84" s="81"/>
      <c r="J84" s="92"/>
      <c r="K84" s="90"/>
      <c r="L84" s="90"/>
      <c r="M84" s="90"/>
    </row>
    <row r="85" spans="1:13" ht="21.75" customHeight="1" x14ac:dyDescent="0.5">
      <c r="A85" s="43"/>
      <c r="B85" s="43"/>
      <c r="C85" s="43"/>
      <c r="D85" s="43"/>
      <c r="E85" s="44"/>
      <c r="F85" s="43"/>
      <c r="G85" s="81"/>
      <c r="H85" s="81"/>
      <c r="I85" s="81"/>
      <c r="J85" s="92"/>
      <c r="K85" s="90"/>
      <c r="L85" s="90"/>
      <c r="M85" s="90"/>
    </row>
    <row r="86" spans="1:13" ht="21.75" customHeight="1" x14ac:dyDescent="0.5">
      <c r="A86" s="43"/>
      <c r="B86" s="43"/>
      <c r="C86" s="43"/>
      <c r="D86" s="43"/>
      <c r="E86" s="44"/>
      <c r="F86" s="43"/>
      <c r="G86" s="81"/>
      <c r="H86" s="81"/>
      <c r="I86" s="81"/>
      <c r="J86" s="92"/>
      <c r="K86" s="90"/>
      <c r="L86" s="90"/>
      <c r="M86" s="90"/>
    </row>
    <row r="87" spans="1:13" ht="21.75" customHeight="1" x14ac:dyDescent="0.5">
      <c r="A87" s="43"/>
      <c r="B87" s="43"/>
      <c r="C87" s="43"/>
      <c r="D87" s="43"/>
      <c r="E87" s="44"/>
      <c r="F87" s="43"/>
      <c r="G87" s="81"/>
      <c r="H87" s="81"/>
      <c r="I87" s="81"/>
      <c r="J87" s="92"/>
      <c r="K87" s="90"/>
      <c r="L87" s="90"/>
      <c r="M87" s="90"/>
    </row>
    <row r="88" spans="1:13" ht="24" customHeight="1" x14ac:dyDescent="0.5">
      <c r="A88" s="43"/>
      <c r="B88" s="43"/>
      <c r="C88" s="43"/>
      <c r="D88" s="43"/>
      <c r="E88" s="44"/>
      <c r="F88" s="43"/>
      <c r="G88" s="81"/>
      <c r="H88" s="81"/>
      <c r="I88" s="81"/>
      <c r="J88" s="92"/>
      <c r="K88" s="90"/>
      <c r="L88" s="90"/>
      <c r="M88" s="90"/>
    </row>
    <row r="89" spans="1:13" ht="21.75" customHeight="1" x14ac:dyDescent="0.5">
      <c r="A89" s="43"/>
      <c r="B89" s="43"/>
      <c r="C89" s="43"/>
      <c r="D89" s="43"/>
      <c r="E89" s="44"/>
      <c r="F89" s="43"/>
      <c r="G89" s="81"/>
      <c r="H89" s="81"/>
      <c r="I89" s="81"/>
      <c r="J89" s="92"/>
      <c r="K89" s="90"/>
      <c r="L89" s="90"/>
      <c r="M89" s="90"/>
    </row>
    <row r="90" spans="1:13" ht="7.5" customHeight="1" x14ac:dyDescent="0.5">
      <c r="A90" s="43"/>
      <c r="B90" s="43"/>
      <c r="C90" s="43"/>
      <c r="D90" s="43"/>
      <c r="E90" s="44"/>
      <c r="F90" s="43"/>
      <c r="G90" s="81"/>
      <c r="H90" s="81"/>
      <c r="I90" s="81"/>
      <c r="J90" s="92"/>
      <c r="K90" s="90"/>
      <c r="L90" s="90"/>
      <c r="M90" s="90"/>
    </row>
    <row r="91" spans="1:13" ht="21.75" customHeight="1" x14ac:dyDescent="0.5">
      <c r="A91" s="73" t="str">
        <f>A47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91" s="73"/>
      <c r="C91" s="73"/>
      <c r="D91" s="73"/>
      <c r="E91" s="73"/>
      <c r="F91" s="73"/>
      <c r="G91" s="108"/>
      <c r="H91" s="108"/>
      <c r="I91" s="108"/>
      <c r="J91" s="108"/>
      <c r="K91" s="108"/>
      <c r="L91" s="108"/>
      <c r="M91" s="108"/>
    </row>
  </sheetData>
  <mergeCells count="4">
    <mergeCell ref="G5:I5"/>
    <mergeCell ref="K5:M5"/>
    <mergeCell ref="G52:I52"/>
    <mergeCell ref="K52:M52"/>
  </mergeCells>
  <pageMargins left="0.8" right="0.5" top="0.5" bottom="0.6" header="0.49" footer="0.4"/>
  <pageSetup paperSize="9" scale="90" firstPageNumber="4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471F9-085B-4221-9AB6-0A06AC9B8B96}">
  <dimension ref="A1:M98"/>
  <sheetViews>
    <sheetView zoomScaleNormal="100" zoomScaleSheetLayoutView="145" workbookViewId="0">
      <selection activeCell="B1" sqref="B1"/>
    </sheetView>
  </sheetViews>
  <sheetFormatPr defaultColWidth="9.140625" defaultRowHeight="18.75" x14ac:dyDescent="0.5"/>
  <cols>
    <col min="1" max="3" width="1.28515625" style="66" customWidth="1"/>
    <col min="4" max="4" width="32.5703125" style="66" customWidth="1"/>
    <col min="5" max="5" width="7.7109375" style="66" customWidth="1"/>
    <col min="6" max="6" width="1" style="66" customWidth="1"/>
    <col min="7" max="7" width="15.28515625" style="94" customWidth="1"/>
    <col min="8" max="8" width="1" style="94" customWidth="1"/>
    <col min="9" max="9" width="14.85546875" style="94" customWidth="1"/>
    <col min="10" max="10" width="1" style="94" customWidth="1"/>
    <col min="11" max="11" width="15.28515625" style="94" customWidth="1"/>
    <col min="12" max="12" width="1" style="94" customWidth="1"/>
    <col min="13" max="13" width="15.28515625" style="94" customWidth="1"/>
    <col min="14" max="16384" width="9.140625" style="66"/>
  </cols>
  <sheetData>
    <row r="1" spans="1:13" ht="21.75" customHeight="1" x14ac:dyDescent="0.5">
      <c r="A1" s="7" t="s">
        <v>0</v>
      </c>
      <c r="B1" s="43"/>
      <c r="C1" s="43"/>
      <c r="D1" s="43"/>
      <c r="E1" s="44"/>
      <c r="F1" s="43"/>
      <c r="G1" s="81"/>
      <c r="H1" s="81"/>
      <c r="I1" s="81"/>
      <c r="J1" s="81"/>
      <c r="K1" s="81"/>
      <c r="L1" s="82"/>
      <c r="M1" s="81"/>
    </row>
    <row r="2" spans="1:13" ht="21.75" customHeight="1" x14ac:dyDescent="0.5">
      <c r="A2" s="7" t="s">
        <v>71</v>
      </c>
      <c r="B2" s="43"/>
      <c r="C2" s="43"/>
      <c r="D2" s="43"/>
      <c r="E2" s="44"/>
      <c r="F2" s="43"/>
      <c r="G2" s="81"/>
      <c r="H2" s="81"/>
      <c r="I2" s="81"/>
      <c r="J2" s="81"/>
      <c r="K2" s="81"/>
      <c r="L2" s="82"/>
      <c r="M2" s="81"/>
    </row>
    <row r="3" spans="1:13" ht="21.75" customHeight="1" x14ac:dyDescent="0.5">
      <c r="A3" s="67" t="s">
        <v>104</v>
      </c>
      <c r="B3" s="45"/>
      <c r="C3" s="45"/>
      <c r="D3" s="45"/>
      <c r="E3" s="46"/>
      <c r="F3" s="45"/>
      <c r="G3" s="83"/>
      <c r="H3" s="83"/>
      <c r="I3" s="83"/>
      <c r="J3" s="83"/>
      <c r="K3" s="83"/>
      <c r="L3" s="84"/>
      <c r="M3" s="83"/>
    </row>
    <row r="4" spans="1:13" ht="11.25" customHeight="1" x14ac:dyDescent="0.5">
      <c r="A4" s="43"/>
      <c r="B4" s="43"/>
      <c r="C4" s="43"/>
      <c r="D4" s="43"/>
      <c r="E4" s="44"/>
      <c r="F4" s="43"/>
      <c r="G4" s="81"/>
      <c r="H4" s="81"/>
      <c r="I4" s="81"/>
      <c r="J4" s="81"/>
      <c r="K4" s="81"/>
      <c r="L4" s="82"/>
      <c r="M4" s="81"/>
    </row>
    <row r="5" spans="1:13" ht="18.75" customHeight="1" x14ac:dyDescent="0.5">
      <c r="A5" s="43"/>
      <c r="B5" s="43"/>
      <c r="C5" s="43"/>
      <c r="D5" s="43"/>
      <c r="E5" s="44"/>
      <c r="F5" s="43"/>
      <c r="G5" s="194" t="s">
        <v>3</v>
      </c>
      <c r="H5" s="194"/>
      <c r="I5" s="194"/>
      <c r="J5" s="85"/>
      <c r="K5" s="194" t="s">
        <v>4</v>
      </c>
      <c r="L5" s="194"/>
      <c r="M5" s="194"/>
    </row>
    <row r="6" spans="1:13" s="68" customFormat="1" ht="18.75" customHeight="1" x14ac:dyDescent="0.5">
      <c r="A6" s="7"/>
      <c r="E6" s="69"/>
      <c r="F6" s="69"/>
      <c r="G6" s="86" t="s">
        <v>5</v>
      </c>
      <c r="H6" s="86"/>
      <c r="I6" s="86" t="s">
        <v>5</v>
      </c>
      <c r="J6" s="86"/>
      <c r="K6" s="86" t="s">
        <v>5</v>
      </c>
      <c r="L6" s="86"/>
      <c r="M6" s="86" t="s">
        <v>5</v>
      </c>
    </row>
    <row r="7" spans="1:13" s="68" customFormat="1" ht="18.75" customHeight="1" x14ac:dyDescent="0.5">
      <c r="A7" s="7"/>
      <c r="E7" s="69"/>
      <c r="F7" s="69"/>
      <c r="G7" s="6" t="s">
        <v>7</v>
      </c>
      <c r="H7" s="87"/>
      <c r="I7" s="6" t="s">
        <v>7</v>
      </c>
      <c r="J7" s="87"/>
      <c r="K7" s="6" t="s">
        <v>7</v>
      </c>
      <c r="L7" s="87"/>
      <c r="M7" s="6" t="s">
        <v>7</v>
      </c>
    </row>
    <row r="8" spans="1:13" ht="18.75" customHeight="1" x14ac:dyDescent="0.5">
      <c r="A8" s="43"/>
      <c r="B8" s="43"/>
      <c r="C8" s="43"/>
      <c r="D8" s="43"/>
      <c r="E8" s="52"/>
      <c r="F8" s="50"/>
      <c r="G8" s="87" t="s">
        <v>9</v>
      </c>
      <c r="H8" s="87"/>
      <c r="I8" s="87" t="s">
        <v>10</v>
      </c>
      <c r="J8" s="87"/>
      <c r="K8" s="87" t="s">
        <v>9</v>
      </c>
      <c r="L8" s="87"/>
      <c r="M8" s="87" t="s">
        <v>10</v>
      </c>
    </row>
    <row r="9" spans="1:13" ht="18.75" customHeight="1" x14ac:dyDescent="0.5">
      <c r="A9" s="43"/>
      <c r="B9" s="43"/>
      <c r="C9" s="43"/>
      <c r="D9" s="43"/>
      <c r="E9" s="56" t="s">
        <v>11</v>
      </c>
      <c r="F9" s="50"/>
      <c r="G9" s="113" t="s">
        <v>12</v>
      </c>
      <c r="H9" s="87"/>
      <c r="I9" s="113" t="s">
        <v>12</v>
      </c>
      <c r="J9" s="87"/>
      <c r="K9" s="113" t="s">
        <v>12</v>
      </c>
      <c r="L9" s="87"/>
      <c r="M9" s="113" t="s">
        <v>12</v>
      </c>
    </row>
    <row r="10" spans="1:13" ht="6" customHeight="1" x14ac:dyDescent="0.5">
      <c r="A10" s="57"/>
      <c r="C10" s="59"/>
      <c r="D10" s="43"/>
      <c r="E10" s="44"/>
      <c r="F10" s="43"/>
      <c r="G10" s="42"/>
      <c r="H10" s="88"/>
      <c r="I10" s="31"/>
      <c r="J10" s="88"/>
      <c r="K10" s="89"/>
      <c r="L10" s="31"/>
      <c r="M10" s="88"/>
    </row>
    <row r="11" spans="1:13" ht="18.75" customHeight="1" x14ac:dyDescent="0.5">
      <c r="A11" s="43" t="s">
        <v>73</v>
      </c>
      <c r="B11" s="43"/>
      <c r="C11" s="43"/>
      <c r="D11" s="43"/>
      <c r="E11" s="44"/>
      <c r="F11" s="43"/>
      <c r="G11" s="21">
        <v>11180724</v>
      </c>
      <c r="H11" s="81"/>
      <c r="I11" s="137">
        <v>10931842</v>
      </c>
      <c r="J11" s="127"/>
      <c r="K11" s="128">
        <v>10367604</v>
      </c>
      <c r="L11" s="129"/>
      <c r="M11" s="130">
        <v>10179738</v>
      </c>
    </row>
    <row r="12" spans="1:13" ht="18.75" customHeight="1" x14ac:dyDescent="0.5">
      <c r="A12" s="43" t="s">
        <v>74</v>
      </c>
      <c r="B12" s="43"/>
      <c r="C12" s="43"/>
      <c r="D12" s="43"/>
      <c r="E12" s="44"/>
      <c r="F12" s="43"/>
      <c r="G12" s="24">
        <v>-9369226</v>
      </c>
      <c r="H12" s="81"/>
      <c r="I12" s="140">
        <v>-9444274</v>
      </c>
      <c r="J12" s="127"/>
      <c r="K12" s="131">
        <v>-8741946</v>
      </c>
      <c r="L12" s="129"/>
      <c r="M12" s="119">
        <v>-8892463</v>
      </c>
    </row>
    <row r="13" spans="1:13" ht="6" customHeight="1" x14ac:dyDescent="0.5">
      <c r="A13" s="57"/>
      <c r="C13" s="59"/>
      <c r="D13" s="43"/>
      <c r="E13" s="44"/>
      <c r="F13" s="43"/>
      <c r="G13" s="42"/>
      <c r="H13" s="88"/>
      <c r="I13" s="31"/>
      <c r="J13" s="88"/>
      <c r="K13" s="89"/>
      <c r="L13" s="31"/>
      <c r="M13" s="88"/>
    </row>
    <row r="14" spans="1:13" ht="18.75" customHeight="1" x14ac:dyDescent="0.5">
      <c r="A14" s="57" t="s">
        <v>75</v>
      </c>
      <c r="B14" s="43"/>
      <c r="C14" s="43"/>
      <c r="D14" s="43"/>
      <c r="E14" s="44"/>
      <c r="F14" s="43"/>
      <c r="G14" s="93">
        <f>SUM(G11:G13)</f>
        <v>1811498</v>
      </c>
      <c r="H14" s="81"/>
      <c r="I14" s="94">
        <f>SUM(I11:I13)</f>
        <v>1487568</v>
      </c>
      <c r="J14" s="81"/>
      <c r="K14" s="21">
        <f>SUM(K11:K13)</f>
        <v>1625658</v>
      </c>
      <c r="L14" s="82"/>
      <c r="M14" s="90">
        <f>SUM(M11:M13)</f>
        <v>1287275</v>
      </c>
    </row>
    <row r="15" spans="1:13" ht="18.75" customHeight="1" x14ac:dyDescent="0.5">
      <c r="A15" s="60" t="s">
        <v>76</v>
      </c>
      <c r="B15" s="43"/>
      <c r="C15" s="43"/>
      <c r="D15" s="43"/>
      <c r="E15" s="44"/>
      <c r="F15" s="43"/>
      <c r="G15" s="21">
        <v>23639</v>
      </c>
      <c r="H15" s="81"/>
      <c r="I15" s="132">
        <v>20609</v>
      </c>
      <c r="J15" s="127"/>
      <c r="K15" s="21">
        <v>35755</v>
      </c>
      <c r="L15" s="129"/>
      <c r="M15" s="132">
        <v>31901</v>
      </c>
    </row>
    <row r="16" spans="1:13" ht="18.75" customHeight="1" x14ac:dyDescent="0.5">
      <c r="A16" s="43" t="s">
        <v>77</v>
      </c>
      <c r="B16" s="43"/>
      <c r="C16" s="43"/>
      <c r="D16" s="43"/>
      <c r="E16" s="44"/>
      <c r="F16" s="43"/>
      <c r="G16" s="21"/>
      <c r="H16" s="81"/>
      <c r="I16" s="90"/>
      <c r="J16" s="81"/>
      <c r="K16" s="91"/>
      <c r="L16" s="82"/>
      <c r="M16" s="92"/>
    </row>
    <row r="17" spans="1:13" ht="18.75" customHeight="1" x14ac:dyDescent="0.5">
      <c r="A17" s="43" t="s">
        <v>78</v>
      </c>
      <c r="B17" s="43"/>
      <c r="C17" s="43"/>
      <c r="D17" s="43"/>
      <c r="E17" s="61"/>
      <c r="F17" s="43"/>
      <c r="G17" s="136">
        <v>19714</v>
      </c>
      <c r="H17" s="81"/>
      <c r="I17" s="137">
        <v>3379</v>
      </c>
      <c r="J17" s="127"/>
      <c r="K17" s="128">
        <v>19714</v>
      </c>
      <c r="L17" s="129"/>
      <c r="M17" s="130">
        <v>3379</v>
      </c>
    </row>
    <row r="18" spans="1:13" ht="18.75" customHeight="1" x14ac:dyDescent="0.5">
      <c r="A18" s="60" t="s">
        <v>79</v>
      </c>
      <c r="B18" s="43"/>
      <c r="C18" s="43"/>
      <c r="D18" s="43"/>
      <c r="E18" s="44"/>
      <c r="F18" s="43"/>
      <c r="G18" s="21">
        <v>-203682</v>
      </c>
      <c r="H18" s="81"/>
      <c r="I18" s="132">
        <v>-241584</v>
      </c>
      <c r="J18" s="127"/>
      <c r="K18" s="133">
        <v>-164794</v>
      </c>
      <c r="L18" s="129"/>
      <c r="M18" s="132">
        <v>-194631</v>
      </c>
    </row>
    <row r="19" spans="1:13" ht="18.75" customHeight="1" x14ac:dyDescent="0.5">
      <c r="A19" s="60" t="s">
        <v>80</v>
      </c>
      <c r="B19" s="43"/>
      <c r="C19" s="43"/>
      <c r="D19" s="43"/>
      <c r="E19" s="44"/>
      <c r="F19" s="43"/>
      <c r="G19" s="21">
        <v>-136977</v>
      </c>
      <c r="H19" s="81"/>
      <c r="I19" s="132">
        <v>-139642</v>
      </c>
      <c r="J19" s="127"/>
      <c r="K19" s="133">
        <v>-112925</v>
      </c>
      <c r="L19" s="129"/>
      <c r="M19" s="132">
        <v>-116252</v>
      </c>
    </row>
    <row r="20" spans="1:13" ht="18.75" customHeight="1" x14ac:dyDescent="0.5">
      <c r="A20" s="189" t="s">
        <v>81</v>
      </c>
      <c r="B20" s="43"/>
      <c r="C20" s="43"/>
      <c r="D20" s="43"/>
      <c r="E20" s="44"/>
      <c r="F20" s="43"/>
      <c r="G20" s="21">
        <v>2490</v>
      </c>
      <c r="H20" s="81"/>
      <c r="I20" s="132">
        <v>-1788</v>
      </c>
      <c r="J20" s="127"/>
      <c r="K20" s="133">
        <v>0</v>
      </c>
      <c r="L20" s="129"/>
      <c r="M20" s="132">
        <v>0</v>
      </c>
    </row>
    <row r="21" spans="1:13" ht="18.75" customHeight="1" x14ac:dyDescent="0.5">
      <c r="A21" s="60" t="s">
        <v>82</v>
      </c>
      <c r="B21" s="43"/>
      <c r="C21" s="43"/>
      <c r="D21" s="43"/>
      <c r="E21" s="44"/>
      <c r="F21" s="43"/>
      <c r="G21" s="21">
        <v>29798</v>
      </c>
      <c r="H21" s="81"/>
      <c r="I21" s="132">
        <v>-51497</v>
      </c>
      <c r="J21" s="127"/>
      <c r="K21" s="133">
        <v>36098</v>
      </c>
      <c r="L21" s="129"/>
      <c r="M21" s="132">
        <v>-46651</v>
      </c>
    </row>
    <row r="22" spans="1:13" ht="18.75" customHeight="1" x14ac:dyDescent="0.5">
      <c r="A22" s="60" t="s">
        <v>83</v>
      </c>
      <c r="B22" s="43"/>
      <c r="C22" s="43"/>
      <c r="D22" s="43"/>
      <c r="E22" s="44"/>
      <c r="F22" s="43"/>
      <c r="G22" s="21">
        <v>18098</v>
      </c>
      <c r="H22" s="81"/>
      <c r="I22" s="132">
        <v>-41309</v>
      </c>
      <c r="J22" s="127"/>
      <c r="K22" s="133">
        <v>18098</v>
      </c>
      <c r="L22" s="129"/>
      <c r="M22" s="132">
        <v>-41309</v>
      </c>
    </row>
    <row r="23" spans="1:13" ht="18.75" customHeight="1" x14ac:dyDescent="0.5">
      <c r="A23" s="43" t="s">
        <v>84</v>
      </c>
      <c r="B23" s="43"/>
      <c r="C23" s="43"/>
      <c r="D23" s="43"/>
      <c r="E23" s="44"/>
      <c r="F23" s="43"/>
      <c r="G23" s="24">
        <v>-3591</v>
      </c>
      <c r="H23" s="81"/>
      <c r="I23" s="139">
        <v>-2637</v>
      </c>
      <c r="J23" s="127"/>
      <c r="K23" s="134">
        <v>0</v>
      </c>
      <c r="L23" s="129"/>
      <c r="M23" s="138">
        <v>0</v>
      </c>
    </row>
    <row r="24" spans="1:13" ht="6" customHeight="1" x14ac:dyDescent="0.5">
      <c r="A24" s="57"/>
      <c r="C24" s="59"/>
      <c r="D24" s="43"/>
      <c r="E24" s="44"/>
      <c r="F24" s="43"/>
      <c r="G24" s="42"/>
      <c r="H24" s="88"/>
      <c r="I24" s="31"/>
      <c r="J24" s="88"/>
      <c r="K24" s="89"/>
      <c r="L24" s="31"/>
      <c r="M24" s="88"/>
    </row>
    <row r="25" spans="1:13" ht="18.75" customHeight="1" x14ac:dyDescent="0.5">
      <c r="A25" s="50" t="s">
        <v>85</v>
      </c>
      <c r="B25" s="43"/>
      <c r="C25" s="43"/>
      <c r="D25" s="43"/>
      <c r="E25" s="44"/>
      <c r="F25" s="43"/>
      <c r="G25" s="97">
        <f>SUM(G14:G23)</f>
        <v>1560987</v>
      </c>
      <c r="H25" s="81"/>
      <c r="I25" s="98">
        <f>SUM(I14:I23)</f>
        <v>1033099</v>
      </c>
      <c r="J25" s="81"/>
      <c r="K25" s="97">
        <f>SUM(K14:K23)</f>
        <v>1457604</v>
      </c>
      <c r="L25" s="82"/>
      <c r="M25" s="98">
        <f>SUM(M14:M23)</f>
        <v>923712</v>
      </c>
    </row>
    <row r="26" spans="1:13" ht="18.75" customHeight="1" x14ac:dyDescent="0.5">
      <c r="A26" s="43" t="s">
        <v>86</v>
      </c>
      <c r="B26" s="43"/>
      <c r="C26" s="43"/>
      <c r="D26" s="43"/>
      <c r="E26" s="44">
        <v>15</v>
      </c>
      <c r="F26" s="43"/>
      <c r="G26" s="24">
        <v>-296402</v>
      </c>
      <c r="H26" s="81"/>
      <c r="I26" s="139">
        <v>-189787</v>
      </c>
      <c r="J26" s="127"/>
      <c r="K26" s="135">
        <v>-279123</v>
      </c>
      <c r="L26" s="129"/>
      <c r="M26" s="139">
        <v>-170108</v>
      </c>
    </row>
    <row r="27" spans="1:13" ht="6" customHeight="1" x14ac:dyDescent="0.5">
      <c r="A27" s="57"/>
      <c r="C27" s="59"/>
      <c r="D27" s="43"/>
      <c r="E27" s="44"/>
      <c r="F27" s="43"/>
      <c r="G27" s="42"/>
      <c r="H27" s="88"/>
      <c r="I27" s="31"/>
      <c r="J27" s="88"/>
      <c r="K27" s="89"/>
      <c r="L27" s="31"/>
      <c r="M27" s="88"/>
    </row>
    <row r="28" spans="1:13" ht="18.75" customHeight="1" x14ac:dyDescent="0.5">
      <c r="A28" s="50" t="s">
        <v>87</v>
      </c>
      <c r="B28" s="43"/>
      <c r="C28" s="43"/>
      <c r="D28" s="43"/>
      <c r="E28" s="44"/>
      <c r="F28" s="43"/>
      <c r="G28" s="89">
        <f>SUM(G25:G26)</f>
        <v>1264585</v>
      </c>
      <c r="H28" s="81"/>
      <c r="I28" s="88">
        <f>SUM(I25:I26)</f>
        <v>843312</v>
      </c>
      <c r="J28" s="81"/>
      <c r="K28" s="89">
        <f>SUM(K25:K26)</f>
        <v>1178481</v>
      </c>
      <c r="L28" s="82"/>
      <c r="M28" s="88">
        <f>SUM(M25:M26)</f>
        <v>753604</v>
      </c>
    </row>
    <row r="29" spans="1:13" ht="18.75" customHeight="1" x14ac:dyDescent="0.5">
      <c r="A29" s="60" t="s">
        <v>88</v>
      </c>
      <c r="B29" s="43"/>
      <c r="C29" s="43"/>
      <c r="D29" s="43"/>
      <c r="E29" s="44"/>
      <c r="F29" s="43"/>
      <c r="G29" s="42"/>
      <c r="H29" s="88"/>
      <c r="I29" s="31"/>
      <c r="J29" s="88"/>
      <c r="K29" s="99"/>
      <c r="L29" s="31"/>
      <c r="M29" s="100"/>
    </row>
    <row r="30" spans="1:13" ht="18.75" customHeight="1" x14ac:dyDescent="0.5">
      <c r="A30" s="60"/>
      <c r="B30" s="62" t="s">
        <v>89</v>
      </c>
      <c r="C30" s="62"/>
      <c r="D30" s="62"/>
      <c r="E30" s="44"/>
      <c r="F30" s="43"/>
      <c r="G30" s="42"/>
      <c r="H30" s="88"/>
      <c r="I30" s="31"/>
      <c r="J30" s="88"/>
      <c r="K30" s="99"/>
      <c r="L30" s="31"/>
      <c r="M30" s="100"/>
    </row>
    <row r="31" spans="1:13" ht="18.75" customHeight="1" x14ac:dyDescent="0.5">
      <c r="A31" s="60"/>
      <c r="B31" s="62"/>
      <c r="C31" s="62" t="s">
        <v>90</v>
      </c>
      <c r="D31" s="62"/>
      <c r="E31" s="44"/>
      <c r="F31" s="43"/>
      <c r="G31" s="42"/>
      <c r="H31" s="88"/>
      <c r="I31" s="31"/>
      <c r="J31" s="88"/>
      <c r="K31" s="99"/>
      <c r="L31" s="31"/>
      <c r="M31" s="100"/>
    </row>
    <row r="32" spans="1:13" ht="18.75" customHeight="1" x14ac:dyDescent="0.5">
      <c r="A32" s="60"/>
      <c r="C32" s="63" t="s">
        <v>91</v>
      </c>
      <c r="D32" s="43"/>
      <c r="E32" s="44"/>
      <c r="F32" s="43"/>
      <c r="G32" s="42"/>
      <c r="H32" s="88"/>
      <c r="I32" s="31"/>
      <c r="J32" s="88"/>
      <c r="K32" s="99"/>
      <c r="L32" s="31"/>
      <c r="M32" s="100"/>
    </row>
    <row r="33" spans="1:13" ht="18.75" customHeight="1" x14ac:dyDescent="0.5">
      <c r="A33" s="60"/>
      <c r="C33" s="64" t="s">
        <v>92</v>
      </c>
      <c r="D33" s="43"/>
      <c r="E33" s="44"/>
      <c r="F33" s="43"/>
      <c r="G33" s="95">
        <v>-37842</v>
      </c>
      <c r="H33" s="88"/>
      <c r="I33" s="75">
        <v>2201</v>
      </c>
      <c r="J33" s="88"/>
      <c r="K33" s="101">
        <v>0</v>
      </c>
      <c r="L33" s="31"/>
      <c r="M33" s="102">
        <v>0</v>
      </c>
    </row>
    <row r="34" spans="1:13" ht="6" customHeight="1" x14ac:dyDescent="0.5">
      <c r="A34" s="60"/>
      <c r="C34" s="64"/>
      <c r="D34" s="43"/>
      <c r="E34" s="44"/>
      <c r="F34" s="43"/>
      <c r="G34" s="97"/>
      <c r="H34" s="88"/>
      <c r="I34" s="98"/>
      <c r="J34" s="88"/>
      <c r="K34" s="89"/>
      <c r="L34" s="31"/>
      <c r="M34" s="88"/>
    </row>
    <row r="35" spans="1:13" ht="18.75" customHeight="1" x14ac:dyDescent="0.5">
      <c r="A35" s="60"/>
      <c r="C35" s="43" t="s">
        <v>93</v>
      </c>
      <c r="D35" s="43"/>
      <c r="E35" s="44"/>
      <c r="F35" s="43"/>
      <c r="G35" s="97"/>
      <c r="H35" s="88"/>
      <c r="I35" s="98"/>
      <c r="J35" s="88"/>
      <c r="K35" s="89"/>
      <c r="L35" s="31"/>
      <c r="M35" s="88"/>
    </row>
    <row r="36" spans="1:13" ht="18.75" customHeight="1" x14ac:dyDescent="0.5">
      <c r="A36" s="60"/>
      <c r="D36" s="43" t="s">
        <v>90</v>
      </c>
      <c r="E36" s="44"/>
      <c r="F36" s="43"/>
      <c r="G36" s="95">
        <f>G33</f>
        <v>-37842</v>
      </c>
      <c r="H36" s="88"/>
      <c r="I36" s="96">
        <f>I33</f>
        <v>2201</v>
      </c>
      <c r="J36" s="88"/>
      <c r="K36" s="101">
        <f>K33</f>
        <v>0</v>
      </c>
      <c r="L36" s="31"/>
      <c r="M36" s="102">
        <f>M33</f>
        <v>0</v>
      </c>
    </row>
    <row r="37" spans="1:13" ht="6" customHeight="1" x14ac:dyDescent="0.5">
      <c r="A37" s="60"/>
      <c r="C37" s="43"/>
      <c r="D37" s="43"/>
      <c r="E37" s="44"/>
      <c r="F37" s="43"/>
      <c r="G37" s="97"/>
      <c r="H37" s="88"/>
      <c r="I37" s="98"/>
      <c r="J37" s="88"/>
      <c r="K37" s="89"/>
      <c r="L37" s="31"/>
      <c r="M37" s="88"/>
    </row>
    <row r="38" spans="1:13" ht="18.75" customHeight="1" x14ac:dyDescent="0.5">
      <c r="A38" s="60"/>
      <c r="B38" s="141" t="s">
        <v>105</v>
      </c>
      <c r="C38" s="59"/>
      <c r="D38" s="43"/>
      <c r="E38" s="44"/>
      <c r="F38" s="43"/>
      <c r="G38" s="97"/>
      <c r="H38" s="88"/>
      <c r="I38" s="98"/>
      <c r="J38" s="88"/>
      <c r="K38" s="89"/>
      <c r="L38" s="31"/>
      <c r="M38" s="88"/>
    </row>
    <row r="39" spans="1:13" ht="18.75" customHeight="1" x14ac:dyDescent="0.5">
      <c r="A39" s="60"/>
      <c r="B39" s="71"/>
      <c r="C39" s="142" t="s">
        <v>90</v>
      </c>
      <c r="D39" s="43"/>
      <c r="E39" s="44"/>
      <c r="F39" s="43"/>
      <c r="G39" s="97"/>
      <c r="H39" s="88"/>
      <c r="I39" s="98"/>
      <c r="J39" s="88"/>
      <c r="K39" s="89"/>
      <c r="L39" s="31"/>
      <c r="M39" s="88"/>
    </row>
    <row r="40" spans="1:13" ht="18.75" customHeight="1" x14ac:dyDescent="0.5">
      <c r="A40" s="60"/>
      <c r="B40" s="71"/>
      <c r="C40" s="59" t="s">
        <v>106</v>
      </c>
      <c r="D40" s="43"/>
      <c r="E40" s="44"/>
      <c r="F40" s="43"/>
      <c r="G40" s="97"/>
      <c r="H40" s="88"/>
      <c r="I40" s="98"/>
      <c r="J40" s="88"/>
      <c r="K40" s="89"/>
      <c r="L40" s="31"/>
      <c r="M40" s="88"/>
    </row>
    <row r="41" spans="1:13" ht="18.75" customHeight="1" x14ac:dyDescent="0.5">
      <c r="A41" s="60"/>
      <c r="B41" s="71"/>
      <c r="C41" s="59"/>
      <c r="D41" s="43" t="s">
        <v>107</v>
      </c>
      <c r="E41" s="44">
        <v>14</v>
      </c>
      <c r="F41" s="43"/>
      <c r="G41" s="97">
        <v>-40178</v>
      </c>
      <c r="H41" s="88"/>
      <c r="I41" s="98">
        <v>0</v>
      </c>
      <c r="J41" s="88"/>
      <c r="K41" s="89">
        <v>-40178</v>
      </c>
      <c r="L41" s="31"/>
      <c r="M41" s="88">
        <v>0</v>
      </c>
    </row>
    <row r="42" spans="1:13" ht="18.75" customHeight="1" x14ac:dyDescent="0.5">
      <c r="A42" s="60"/>
      <c r="C42" s="59" t="s">
        <v>108</v>
      </c>
      <c r="D42" s="43"/>
      <c r="E42" s="44"/>
      <c r="F42" s="43"/>
      <c r="G42" s="97"/>
      <c r="H42" s="88"/>
      <c r="I42" s="98"/>
      <c r="J42" s="88"/>
      <c r="K42" s="89"/>
      <c r="L42" s="31"/>
      <c r="M42" s="88"/>
    </row>
    <row r="43" spans="1:13" ht="18.75" customHeight="1" x14ac:dyDescent="0.5">
      <c r="A43" s="60"/>
      <c r="C43" s="59"/>
      <c r="D43" s="43" t="s">
        <v>109</v>
      </c>
      <c r="E43" s="44"/>
      <c r="F43" s="43"/>
      <c r="G43" s="95">
        <v>8036</v>
      </c>
      <c r="H43" s="88"/>
      <c r="I43" s="96">
        <v>0</v>
      </c>
      <c r="J43" s="88"/>
      <c r="K43" s="101">
        <v>8036</v>
      </c>
      <c r="L43" s="31"/>
      <c r="M43" s="102">
        <v>0</v>
      </c>
    </row>
    <row r="44" spans="1:13" ht="6" customHeight="1" x14ac:dyDescent="0.5">
      <c r="A44" s="57"/>
      <c r="C44" s="59"/>
      <c r="D44" s="43"/>
      <c r="E44" s="44"/>
      <c r="F44" s="43"/>
      <c r="G44" s="42"/>
      <c r="H44" s="88"/>
      <c r="I44" s="31"/>
      <c r="J44" s="88"/>
      <c r="K44" s="89"/>
      <c r="L44" s="31"/>
      <c r="M44" s="88"/>
    </row>
    <row r="45" spans="1:13" ht="18.75" customHeight="1" x14ac:dyDescent="0.5">
      <c r="A45" s="57"/>
      <c r="C45" s="59" t="s">
        <v>110</v>
      </c>
      <c r="D45" s="43"/>
      <c r="E45" s="44"/>
      <c r="F45" s="43"/>
      <c r="G45" s="42"/>
      <c r="H45" s="88"/>
      <c r="I45" s="31"/>
      <c r="J45" s="88"/>
      <c r="K45" s="89"/>
      <c r="L45" s="31"/>
      <c r="M45" s="88"/>
    </row>
    <row r="46" spans="1:13" ht="18.75" customHeight="1" x14ac:dyDescent="0.5">
      <c r="A46" s="57"/>
      <c r="C46" s="59"/>
      <c r="D46" s="43" t="s">
        <v>90</v>
      </c>
      <c r="E46" s="44"/>
      <c r="F46" s="43"/>
      <c r="G46" s="39">
        <f>SUM(G40:G43)</f>
        <v>-32142</v>
      </c>
      <c r="H46" s="88"/>
      <c r="I46" s="32">
        <f>SUM(I40:I43)</f>
        <v>0</v>
      </c>
      <c r="J46" s="88"/>
      <c r="K46" s="101">
        <f>SUM(K40:K43)</f>
        <v>-32142</v>
      </c>
      <c r="L46" s="31"/>
      <c r="M46" s="102">
        <f>SUM(M40:M43)</f>
        <v>0</v>
      </c>
    </row>
    <row r="47" spans="1:13" ht="6" customHeight="1" x14ac:dyDescent="0.5">
      <c r="A47" s="57"/>
      <c r="C47" s="59"/>
      <c r="D47" s="43"/>
      <c r="E47" s="44"/>
      <c r="F47" s="43"/>
      <c r="G47" s="42"/>
      <c r="H47" s="88"/>
      <c r="I47" s="31"/>
      <c r="J47" s="88"/>
      <c r="K47" s="89"/>
      <c r="L47" s="31"/>
      <c r="M47" s="88"/>
    </row>
    <row r="48" spans="1:13" ht="18.75" customHeight="1" x14ac:dyDescent="0.5">
      <c r="A48" s="57"/>
      <c r="B48" s="71" t="s">
        <v>94</v>
      </c>
      <c r="C48" s="59"/>
      <c r="D48" s="43"/>
      <c r="E48" s="44"/>
      <c r="F48" s="43"/>
      <c r="G48" s="42"/>
      <c r="H48" s="88"/>
      <c r="I48" s="31"/>
      <c r="J48" s="88"/>
      <c r="K48" s="89"/>
      <c r="L48" s="31"/>
      <c r="M48" s="88"/>
    </row>
    <row r="49" spans="1:13" ht="18.75" customHeight="1" x14ac:dyDescent="0.5">
      <c r="A49" s="57"/>
      <c r="B49" s="57" t="s">
        <v>95</v>
      </c>
      <c r="C49" s="59"/>
      <c r="D49" s="43"/>
      <c r="E49" s="44"/>
      <c r="F49" s="43"/>
      <c r="G49" s="39">
        <f>G33+G46</f>
        <v>-69984</v>
      </c>
      <c r="H49" s="88"/>
      <c r="I49" s="32">
        <f>I33+I46</f>
        <v>2201</v>
      </c>
      <c r="J49" s="88"/>
      <c r="K49" s="39">
        <f>K33+K46</f>
        <v>-32142</v>
      </c>
      <c r="L49" s="31"/>
      <c r="M49" s="32">
        <f>M33+M46</f>
        <v>0</v>
      </c>
    </row>
    <row r="50" spans="1:13" ht="6" customHeight="1" x14ac:dyDescent="0.5">
      <c r="A50" s="57"/>
      <c r="C50" s="59"/>
      <c r="D50" s="43"/>
      <c r="E50" s="44"/>
      <c r="F50" s="43"/>
      <c r="G50" s="42"/>
      <c r="H50" s="88"/>
      <c r="I50" s="31"/>
      <c r="J50" s="88"/>
      <c r="K50" s="89"/>
      <c r="L50" s="31"/>
      <c r="M50" s="88"/>
    </row>
    <row r="51" spans="1:13" ht="18.75" customHeight="1" thickBot="1" x14ac:dyDescent="0.55000000000000004">
      <c r="A51" s="57" t="s">
        <v>96</v>
      </c>
      <c r="B51" s="43"/>
      <c r="C51" s="43"/>
      <c r="D51" s="43"/>
      <c r="E51" s="44"/>
      <c r="F51" s="43"/>
      <c r="G51" s="103">
        <f>G28+G49</f>
        <v>1194601</v>
      </c>
      <c r="H51" s="81"/>
      <c r="I51" s="114">
        <f>I28+I49</f>
        <v>845513</v>
      </c>
      <c r="J51" s="81"/>
      <c r="K51" s="103">
        <f>K28+K49</f>
        <v>1146339</v>
      </c>
      <c r="L51" s="82"/>
      <c r="M51" s="114">
        <f>M28+M49</f>
        <v>753604</v>
      </c>
    </row>
    <row r="52" spans="1:13" ht="18.75" customHeight="1" thickTop="1" x14ac:dyDescent="0.5">
      <c r="A52" s="57"/>
      <c r="B52" s="43"/>
      <c r="C52" s="43"/>
      <c r="D52" s="43"/>
      <c r="E52" s="44"/>
      <c r="F52" s="43"/>
      <c r="G52" s="104"/>
      <c r="H52" s="81"/>
      <c r="I52" s="81"/>
      <c r="J52" s="81"/>
      <c r="K52" s="104"/>
      <c r="L52" s="82"/>
      <c r="M52" s="81"/>
    </row>
    <row r="53" spans="1:13" ht="17.25" customHeight="1" x14ac:dyDescent="0.5">
      <c r="A53" s="57"/>
      <c r="B53" s="43"/>
      <c r="C53" s="43"/>
      <c r="D53" s="43"/>
      <c r="E53" s="44"/>
      <c r="F53" s="43"/>
      <c r="G53" s="81"/>
      <c r="H53" s="81"/>
      <c r="I53" s="81"/>
      <c r="J53" s="81"/>
      <c r="K53" s="81"/>
      <c r="L53" s="82"/>
      <c r="M53" s="81"/>
    </row>
    <row r="54" spans="1:13" ht="21.75" customHeight="1" x14ac:dyDescent="0.5">
      <c r="A54" s="196" t="s">
        <v>39</v>
      </c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32"/>
      <c r="M54" s="32"/>
    </row>
    <row r="55" spans="1:13" ht="21.75" customHeight="1" x14ac:dyDescent="0.5">
      <c r="A55" s="50" t="str">
        <f>A1</f>
        <v>บริษัท ยูนิวานิชน้ำมันปาล์ม จำกัด (มหาชน)</v>
      </c>
      <c r="B55" s="71"/>
      <c r="C55" s="51"/>
      <c r="D55" s="50"/>
      <c r="E55" s="52"/>
      <c r="F55" s="43"/>
      <c r="G55" s="31"/>
      <c r="H55" s="88"/>
      <c r="I55" s="31"/>
      <c r="J55" s="88"/>
      <c r="K55" s="31"/>
      <c r="L55" s="31"/>
      <c r="M55" s="31"/>
    </row>
    <row r="56" spans="1:13" ht="21.75" customHeight="1" x14ac:dyDescent="0.5">
      <c r="A56" s="50" t="s">
        <v>97</v>
      </c>
      <c r="B56" s="71"/>
      <c r="C56" s="51"/>
      <c r="D56" s="50"/>
      <c r="E56" s="52"/>
      <c r="F56" s="43"/>
      <c r="G56" s="31"/>
      <c r="H56" s="88"/>
      <c r="I56" s="31"/>
      <c r="J56" s="88"/>
      <c r="K56" s="31"/>
      <c r="L56" s="31"/>
      <c r="M56" s="31"/>
    </row>
    <row r="57" spans="1:13" ht="21.75" customHeight="1" x14ac:dyDescent="0.5">
      <c r="A57" s="54" t="str">
        <f>A3</f>
        <v>สำหรับรอบระยะเวลาเก้าเดือนสิ้นสุดวันที่ 30 กันยายน พ.ศ. 2567</v>
      </c>
      <c r="B57" s="72"/>
      <c r="C57" s="55"/>
      <c r="D57" s="54"/>
      <c r="E57" s="56"/>
      <c r="F57" s="45"/>
      <c r="G57" s="32"/>
      <c r="H57" s="102"/>
      <c r="I57" s="32"/>
      <c r="J57" s="102"/>
      <c r="K57" s="32"/>
      <c r="L57" s="32"/>
      <c r="M57" s="32"/>
    </row>
    <row r="58" spans="1:13" ht="21.75" customHeight="1" x14ac:dyDescent="0.5">
      <c r="A58" s="60"/>
      <c r="C58" s="59"/>
      <c r="D58" s="43"/>
      <c r="E58" s="44"/>
      <c r="F58" s="43"/>
      <c r="G58" s="31"/>
      <c r="H58" s="88"/>
      <c r="I58" s="31"/>
      <c r="J58" s="88"/>
      <c r="K58" s="31"/>
      <c r="L58" s="31"/>
      <c r="M58" s="31"/>
    </row>
    <row r="59" spans="1:13" ht="21.75" customHeight="1" x14ac:dyDescent="0.5">
      <c r="A59" s="43"/>
      <c r="B59" s="43"/>
      <c r="C59" s="43"/>
      <c r="D59" s="43"/>
      <c r="E59" s="44"/>
      <c r="F59" s="43"/>
      <c r="G59" s="194" t="s">
        <v>3</v>
      </c>
      <c r="H59" s="194"/>
      <c r="I59" s="194"/>
      <c r="J59" s="85"/>
      <c r="K59" s="194" t="s">
        <v>4</v>
      </c>
      <c r="L59" s="194"/>
      <c r="M59" s="194"/>
    </row>
    <row r="60" spans="1:13" ht="21.75" customHeight="1" x14ac:dyDescent="0.5">
      <c r="A60" s="43"/>
      <c r="B60" s="43"/>
      <c r="C60" s="43"/>
      <c r="D60" s="43"/>
      <c r="E60" s="44"/>
      <c r="F60" s="43"/>
      <c r="G60" s="86" t="s">
        <v>5</v>
      </c>
      <c r="H60" s="86"/>
      <c r="I60" s="86" t="s">
        <v>5</v>
      </c>
      <c r="J60" s="86"/>
      <c r="K60" s="86" t="s">
        <v>5</v>
      </c>
      <c r="L60" s="86"/>
      <c r="M60" s="86" t="s">
        <v>5</v>
      </c>
    </row>
    <row r="61" spans="1:13" ht="21.75" customHeight="1" x14ac:dyDescent="0.5">
      <c r="A61" s="43"/>
      <c r="B61" s="43"/>
      <c r="C61" s="43"/>
      <c r="D61" s="43"/>
      <c r="E61" s="44"/>
      <c r="F61" s="43"/>
      <c r="G61" s="6" t="s">
        <v>7</v>
      </c>
      <c r="H61" s="87"/>
      <c r="I61" s="6" t="s">
        <v>7</v>
      </c>
      <c r="J61" s="87"/>
      <c r="K61" s="6" t="s">
        <v>7</v>
      </c>
      <c r="L61" s="87"/>
      <c r="M61" s="6" t="s">
        <v>7</v>
      </c>
    </row>
    <row r="62" spans="1:13" ht="21.75" customHeight="1" x14ac:dyDescent="0.5">
      <c r="A62" s="43"/>
      <c r="B62" s="43"/>
      <c r="C62" s="43"/>
      <c r="D62" s="43"/>
      <c r="E62" s="52"/>
      <c r="F62" s="50"/>
      <c r="G62" s="87" t="s">
        <v>9</v>
      </c>
      <c r="H62" s="87"/>
      <c r="I62" s="87" t="s">
        <v>10</v>
      </c>
      <c r="J62" s="87"/>
      <c r="K62" s="87" t="s">
        <v>9</v>
      </c>
      <c r="L62" s="87"/>
      <c r="M62" s="87" t="s">
        <v>10</v>
      </c>
    </row>
    <row r="63" spans="1:13" ht="21.75" customHeight="1" x14ac:dyDescent="0.5">
      <c r="A63" s="43"/>
      <c r="B63" s="43"/>
      <c r="C63" s="43"/>
      <c r="D63" s="43"/>
      <c r="E63" s="52"/>
      <c r="F63" s="50"/>
      <c r="G63" s="113" t="s">
        <v>12</v>
      </c>
      <c r="H63" s="87"/>
      <c r="I63" s="113" t="s">
        <v>12</v>
      </c>
      <c r="J63" s="87"/>
      <c r="K63" s="113" t="s">
        <v>12</v>
      </c>
      <c r="L63" s="87"/>
      <c r="M63" s="113" t="s">
        <v>12</v>
      </c>
    </row>
    <row r="64" spans="1:13" ht="21.75" customHeight="1" x14ac:dyDescent="0.5">
      <c r="A64" s="60"/>
      <c r="C64" s="59"/>
      <c r="D64" s="43"/>
      <c r="E64" s="44"/>
      <c r="F64" s="43"/>
      <c r="G64" s="42"/>
      <c r="H64" s="88"/>
      <c r="I64" s="31"/>
      <c r="J64" s="88"/>
      <c r="K64" s="42"/>
      <c r="L64" s="31"/>
      <c r="M64" s="31"/>
    </row>
    <row r="65" spans="1:13" ht="21.75" customHeight="1" x14ac:dyDescent="0.5">
      <c r="A65" s="71" t="s">
        <v>98</v>
      </c>
      <c r="B65" s="43"/>
      <c r="C65" s="43"/>
      <c r="D65" s="43"/>
      <c r="E65" s="44"/>
      <c r="F65" s="43"/>
      <c r="G65" s="104"/>
      <c r="H65" s="81"/>
      <c r="I65" s="81"/>
      <c r="J65" s="81"/>
      <c r="K65" s="104"/>
      <c r="L65" s="82"/>
      <c r="M65" s="81"/>
    </row>
    <row r="66" spans="1:13" ht="21.75" customHeight="1" x14ac:dyDescent="0.5">
      <c r="A66" s="43"/>
      <c r="B66" s="43" t="s">
        <v>99</v>
      </c>
      <c r="C66" s="43"/>
      <c r="D66" s="43"/>
      <c r="E66" s="44"/>
      <c r="F66" s="43"/>
      <c r="G66" s="21">
        <v>1216712</v>
      </c>
      <c r="H66" s="81"/>
      <c r="I66" s="137">
        <v>795408</v>
      </c>
      <c r="J66" s="130"/>
      <c r="K66" s="136">
        <v>1178481</v>
      </c>
      <c r="L66" s="132"/>
      <c r="M66" s="132">
        <v>753604</v>
      </c>
    </row>
    <row r="67" spans="1:13" ht="21.75" customHeight="1" x14ac:dyDescent="0.5">
      <c r="A67" s="43"/>
      <c r="B67" s="66" t="s">
        <v>100</v>
      </c>
      <c r="C67" s="43"/>
      <c r="D67" s="43"/>
      <c r="E67" s="44"/>
      <c r="F67" s="43"/>
      <c r="G67" s="101">
        <v>47873</v>
      </c>
      <c r="H67" s="88"/>
      <c r="I67" s="49">
        <v>47904</v>
      </c>
      <c r="J67" s="130"/>
      <c r="K67" s="24">
        <v>0</v>
      </c>
      <c r="L67" s="132"/>
      <c r="M67" s="139">
        <v>0</v>
      </c>
    </row>
    <row r="68" spans="1:13" ht="6" customHeight="1" x14ac:dyDescent="0.5">
      <c r="A68" s="43"/>
      <c r="B68" s="43"/>
      <c r="C68" s="43"/>
      <c r="D68" s="43"/>
      <c r="E68" s="44"/>
      <c r="F68" s="43"/>
      <c r="G68" s="104"/>
      <c r="H68" s="81"/>
      <c r="I68" s="81"/>
      <c r="J68" s="81"/>
      <c r="K68" s="104"/>
      <c r="L68" s="82"/>
      <c r="M68" s="81"/>
    </row>
    <row r="69" spans="1:13" ht="21.75" customHeight="1" thickBot="1" x14ac:dyDescent="0.55000000000000004">
      <c r="A69" s="43"/>
      <c r="B69" s="43"/>
      <c r="C69" s="43"/>
      <c r="D69" s="43"/>
      <c r="E69" s="44"/>
      <c r="F69" s="43"/>
      <c r="G69" s="103">
        <f>G28</f>
        <v>1264585</v>
      </c>
      <c r="H69" s="81"/>
      <c r="I69" s="114">
        <f>SUM(I66:I68)</f>
        <v>843312</v>
      </c>
      <c r="J69" s="81"/>
      <c r="K69" s="103">
        <f>SUM(K66:K68)</f>
        <v>1178481</v>
      </c>
      <c r="L69" s="82"/>
      <c r="M69" s="114">
        <f>SUM(M66:M68)</f>
        <v>753604</v>
      </c>
    </row>
    <row r="70" spans="1:13" ht="21.75" customHeight="1" thickTop="1" x14ac:dyDescent="0.5">
      <c r="A70" s="43"/>
      <c r="B70" s="43"/>
      <c r="C70" s="43"/>
      <c r="D70" s="43"/>
      <c r="E70" s="44"/>
      <c r="F70" s="43"/>
      <c r="G70" s="104"/>
      <c r="H70" s="81"/>
      <c r="I70" s="81"/>
      <c r="J70" s="81"/>
      <c r="K70" s="104"/>
      <c r="L70" s="82"/>
      <c r="M70" s="81"/>
    </row>
    <row r="71" spans="1:13" ht="21.75" customHeight="1" x14ac:dyDescent="0.5">
      <c r="A71" s="71" t="s">
        <v>101</v>
      </c>
      <c r="B71" s="43"/>
      <c r="C71" s="43"/>
      <c r="D71" s="43"/>
      <c r="E71" s="44"/>
      <c r="F71" s="43"/>
      <c r="G71" s="104"/>
      <c r="H71" s="81"/>
      <c r="I71" s="81"/>
      <c r="J71" s="81"/>
      <c r="K71" s="104"/>
      <c r="L71" s="82"/>
      <c r="M71" s="81"/>
    </row>
    <row r="72" spans="1:13" ht="21.75" customHeight="1" x14ac:dyDescent="0.5">
      <c r="A72" s="43"/>
      <c r="B72" s="43" t="s">
        <v>99</v>
      </c>
      <c r="C72" s="43"/>
      <c r="D72" s="43"/>
      <c r="E72" s="44"/>
      <c r="F72" s="43"/>
      <c r="G72" s="21">
        <v>1166983</v>
      </c>
      <c r="H72" s="81"/>
      <c r="I72" s="137">
        <v>797022</v>
      </c>
      <c r="J72" s="130"/>
      <c r="K72" s="136">
        <v>1146339</v>
      </c>
      <c r="L72" s="132"/>
      <c r="M72" s="132">
        <v>753604</v>
      </c>
    </row>
    <row r="73" spans="1:13" ht="21.75" customHeight="1" x14ac:dyDescent="0.5">
      <c r="A73" s="43"/>
      <c r="B73" s="66" t="s">
        <v>100</v>
      </c>
      <c r="C73" s="43"/>
      <c r="D73" s="43"/>
      <c r="E73" s="44"/>
      <c r="F73" s="43"/>
      <c r="G73" s="101">
        <v>27618</v>
      </c>
      <c r="H73" s="88"/>
      <c r="I73" s="49">
        <v>48491</v>
      </c>
      <c r="J73" s="130"/>
      <c r="K73" s="24">
        <v>0</v>
      </c>
      <c r="L73" s="132"/>
      <c r="M73" s="139">
        <v>0</v>
      </c>
    </row>
    <row r="74" spans="1:13" ht="6" customHeight="1" x14ac:dyDescent="0.5">
      <c r="A74" s="43"/>
      <c r="B74" s="43"/>
      <c r="C74" s="43"/>
      <c r="D74" s="43"/>
      <c r="E74" s="44"/>
      <c r="F74" s="43"/>
      <c r="G74" s="104"/>
      <c r="H74" s="81"/>
      <c r="I74" s="81"/>
      <c r="J74" s="81"/>
      <c r="K74" s="104"/>
      <c r="L74" s="82"/>
      <c r="M74" s="81"/>
    </row>
    <row r="75" spans="1:13" ht="21.75" customHeight="1" thickBot="1" x14ac:dyDescent="0.55000000000000004">
      <c r="A75" s="43"/>
      <c r="B75" s="43"/>
      <c r="C75" s="43"/>
      <c r="D75" s="43"/>
      <c r="E75" s="44"/>
      <c r="F75" s="43"/>
      <c r="G75" s="103">
        <f>G51</f>
        <v>1194601</v>
      </c>
      <c r="H75" s="81"/>
      <c r="I75" s="114">
        <f>SUM(I72:I74)</f>
        <v>845513</v>
      </c>
      <c r="J75" s="81"/>
      <c r="K75" s="103">
        <f>SUM(K72:K74)</f>
        <v>1146339</v>
      </c>
      <c r="L75" s="82"/>
      <c r="M75" s="114">
        <f>SUM(M72:M74)</f>
        <v>753604</v>
      </c>
    </row>
    <row r="76" spans="1:13" ht="21.75" customHeight="1" thickTop="1" x14ac:dyDescent="0.5">
      <c r="A76" s="43"/>
      <c r="B76" s="43"/>
      <c r="C76" s="43"/>
      <c r="D76" s="43"/>
      <c r="E76" s="44"/>
      <c r="F76" s="43"/>
      <c r="G76" s="104"/>
      <c r="H76" s="81"/>
      <c r="I76" s="81"/>
      <c r="J76" s="81"/>
      <c r="K76" s="104"/>
      <c r="L76" s="82"/>
      <c r="M76" s="81"/>
    </row>
    <row r="77" spans="1:13" ht="21.75" customHeight="1" x14ac:dyDescent="0.5">
      <c r="A77" s="50" t="s">
        <v>102</v>
      </c>
      <c r="B77" s="50"/>
      <c r="C77" s="43"/>
      <c r="D77" s="43"/>
      <c r="E77" s="44"/>
      <c r="F77" s="43"/>
      <c r="G77" s="104"/>
      <c r="H77" s="81"/>
      <c r="I77" s="81"/>
      <c r="J77" s="81"/>
      <c r="K77" s="104"/>
      <c r="L77" s="82"/>
      <c r="M77" s="81"/>
    </row>
    <row r="78" spans="1:13" ht="6" customHeight="1" x14ac:dyDescent="0.5">
      <c r="A78" s="43"/>
      <c r="B78" s="43"/>
      <c r="C78" s="43"/>
      <c r="D78" s="43"/>
      <c r="E78" s="44"/>
      <c r="F78" s="43"/>
      <c r="G78" s="104"/>
      <c r="H78" s="81"/>
      <c r="I78" s="81"/>
      <c r="J78" s="81"/>
      <c r="K78" s="104"/>
      <c r="L78" s="82"/>
      <c r="M78" s="81"/>
    </row>
    <row r="79" spans="1:13" ht="21.75" customHeight="1" thickBot="1" x14ac:dyDescent="0.55000000000000004">
      <c r="A79" s="43" t="s">
        <v>103</v>
      </c>
      <c r="B79" s="43"/>
      <c r="C79" s="43"/>
      <c r="D79" s="43"/>
      <c r="E79" s="44"/>
      <c r="F79" s="43"/>
      <c r="G79" s="105">
        <f>G66/940000</f>
        <v>1.2943744680851064</v>
      </c>
      <c r="H79" s="81"/>
      <c r="I79" s="115">
        <f>I66/940000</f>
        <v>0.84617872340425537</v>
      </c>
      <c r="J79" s="106"/>
      <c r="K79" s="105">
        <f>K66/940000</f>
        <v>1.2537031914893617</v>
      </c>
      <c r="L79" s="107"/>
      <c r="M79" s="115">
        <f>M66/940000</f>
        <v>0.80170638297872343</v>
      </c>
    </row>
    <row r="80" spans="1:13" ht="21.75" customHeight="1" thickTop="1" x14ac:dyDescent="0.5">
      <c r="A80" s="43"/>
      <c r="B80" s="43"/>
      <c r="C80" s="43"/>
      <c r="D80" s="43"/>
      <c r="E80" s="44"/>
      <c r="F80" s="43"/>
      <c r="G80" s="81"/>
      <c r="H80" s="81"/>
      <c r="I80" s="81"/>
      <c r="J80" s="92"/>
      <c r="K80" s="90"/>
      <c r="L80" s="90"/>
      <c r="M80" s="90"/>
    </row>
    <row r="81" spans="1:13" ht="21.75" customHeight="1" x14ac:dyDescent="0.5">
      <c r="A81" s="43"/>
      <c r="B81" s="43"/>
      <c r="C81" s="43"/>
      <c r="D81" s="43"/>
      <c r="E81" s="44"/>
      <c r="F81" s="43"/>
      <c r="G81" s="81"/>
      <c r="H81" s="81"/>
      <c r="I81" s="81"/>
      <c r="J81" s="92"/>
      <c r="K81" s="90"/>
      <c r="L81" s="90"/>
      <c r="M81" s="90"/>
    </row>
    <row r="82" spans="1:13" ht="21.75" customHeight="1" x14ac:dyDescent="0.5">
      <c r="A82" s="43"/>
      <c r="B82" s="43"/>
      <c r="C82" s="43"/>
      <c r="D82" s="43"/>
      <c r="E82" s="44"/>
      <c r="F82" s="43"/>
      <c r="G82" s="81"/>
      <c r="H82" s="81"/>
      <c r="I82" s="81"/>
      <c r="J82" s="92"/>
      <c r="K82" s="90"/>
      <c r="L82" s="90"/>
      <c r="M82" s="90"/>
    </row>
    <row r="83" spans="1:13" ht="21.75" customHeight="1" x14ac:dyDescent="0.5">
      <c r="A83" s="43"/>
      <c r="B83" s="43"/>
      <c r="C83" s="43"/>
      <c r="D83" s="43"/>
      <c r="E83" s="44"/>
      <c r="F83" s="43"/>
      <c r="G83" s="81"/>
      <c r="H83" s="81"/>
      <c r="I83" s="81"/>
      <c r="J83" s="92"/>
      <c r="K83" s="90"/>
      <c r="L83" s="90"/>
      <c r="M83" s="90"/>
    </row>
    <row r="84" spans="1:13" ht="21.75" customHeight="1" x14ac:dyDescent="0.5">
      <c r="A84" s="43"/>
      <c r="B84" s="43"/>
      <c r="C84" s="43"/>
      <c r="D84" s="43"/>
      <c r="E84" s="44"/>
      <c r="F84" s="43"/>
      <c r="G84" s="81"/>
      <c r="H84" s="81"/>
      <c r="I84" s="81"/>
      <c r="J84" s="92"/>
      <c r="K84" s="90"/>
      <c r="L84" s="90"/>
      <c r="M84" s="90"/>
    </row>
    <row r="85" spans="1:13" ht="21.75" customHeight="1" x14ac:dyDescent="0.5">
      <c r="A85" s="43"/>
      <c r="B85" s="43"/>
      <c r="C85" s="43"/>
      <c r="D85" s="43"/>
      <c r="E85" s="44"/>
      <c r="F85" s="43"/>
      <c r="G85" s="81"/>
      <c r="H85" s="81"/>
      <c r="I85" s="81"/>
      <c r="J85" s="92"/>
      <c r="K85" s="90"/>
      <c r="L85" s="90"/>
      <c r="M85" s="90"/>
    </row>
    <row r="86" spans="1:13" ht="21.75" customHeight="1" x14ac:dyDescent="0.5">
      <c r="A86" s="43"/>
      <c r="B86" s="43"/>
      <c r="C86" s="43"/>
      <c r="D86" s="43"/>
      <c r="E86" s="44"/>
      <c r="F86" s="43"/>
      <c r="G86" s="81"/>
      <c r="H86" s="81"/>
      <c r="I86" s="81"/>
      <c r="J86" s="92"/>
      <c r="K86" s="90"/>
      <c r="L86" s="90"/>
      <c r="M86" s="90"/>
    </row>
    <row r="87" spans="1:13" ht="21.75" customHeight="1" x14ac:dyDescent="0.5">
      <c r="A87" s="43"/>
      <c r="B87" s="43"/>
      <c r="C87" s="43"/>
      <c r="D87" s="43"/>
      <c r="E87" s="44"/>
      <c r="F87" s="43"/>
      <c r="G87" s="81"/>
      <c r="H87" s="81"/>
      <c r="I87" s="81"/>
      <c r="J87" s="92"/>
      <c r="K87" s="90"/>
      <c r="L87" s="90"/>
      <c r="M87" s="90"/>
    </row>
    <row r="88" spans="1:13" ht="21.75" customHeight="1" x14ac:dyDescent="0.5">
      <c r="A88" s="43"/>
      <c r="B88" s="43"/>
      <c r="C88" s="43"/>
      <c r="D88" s="43"/>
      <c r="E88" s="44"/>
      <c r="F88" s="43"/>
      <c r="G88" s="81"/>
      <c r="H88" s="81"/>
      <c r="I88" s="81"/>
      <c r="J88" s="92"/>
      <c r="K88" s="90"/>
      <c r="L88" s="90"/>
      <c r="M88" s="90"/>
    </row>
    <row r="89" spans="1:13" ht="21.75" customHeight="1" x14ac:dyDescent="0.5">
      <c r="A89" s="43"/>
      <c r="B89" s="43"/>
      <c r="C89" s="43"/>
      <c r="D89" s="43"/>
      <c r="E89" s="44"/>
      <c r="F89" s="43"/>
      <c r="G89" s="81"/>
      <c r="H89" s="81"/>
      <c r="I89" s="81"/>
      <c r="J89" s="92"/>
      <c r="K89" s="90"/>
      <c r="L89" s="90"/>
      <c r="M89" s="90"/>
    </row>
    <row r="90" spans="1:13" ht="21.75" customHeight="1" x14ac:dyDescent="0.5">
      <c r="A90" s="43"/>
      <c r="B90" s="43"/>
      <c r="C90" s="43"/>
      <c r="D90" s="43"/>
      <c r="E90" s="44"/>
      <c r="F90" s="43"/>
      <c r="G90" s="81"/>
      <c r="H90" s="81"/>
      <c r="I90" s="81"/>
      <c r="J90" s="92"/>
      <c r="K90" s="90"/>
      <c r="L90" s="90"/>
      <c r="M90" s="90"/>
    </row>
    <row r="91" spans="1:13" ht="21.75" customHeight="1" x14ac:dyDescent="0.5">
      <c r="A91" s="43"/>
      <c r="B91" s="43"/>
      <c r="C91" s="43"/>
      <c r="D91" s="43"/>
      <c r="E91" s="44"/>
      <c r="F91" s="43"/>
      <c r="G91" s="81"/>
      <c r="H91" s="81"/>
      <c r="I91" s="81"/>
      <c r="J91" s="92"/>
      <c r="K91" s="90"/>
      <c r="L91" s="90"/>
      <c r="M91" s="90"/>
    </row>
    <row r="92" spans="1:13" ht="21.75" customHeight="1" x14ac:dyDescent="0.5">
      <c r="A92" s="43"/>
      <c r="B92" s="43"/>
      <c r="C92" s="43"/>
      <c r="D92" s="43"/>
      <c r="E92" s="44"/>
      <c r="F92" s="43"/>
      <c r="G92" s="81"/>
      <c r="H92" s="81"/>
      <c r="I92" s="81"/>
      <c r="J92" s="92"/>
      <c r="K92" s="90"/>
      <c r="L92" s="90"/>
      <c r="M92" s="90"/>
    </row>
    <row r="93" spans="1:13" ht="21.75" customHeight="1" x14ac:dyDescent="0.5">
      <c r="A93" s="43"/>
      <c r="B93" s="43"/>
      <c r="C93" s="43"/>
      <c r="D93" s="43"/>
      <c r="E93" s="44"/>
      <c r="F93" s="43"/>
      <c r="G93" s="81"/>
      <c r="H93" s="81"/>
      <c r="I93" s="81"/>
      <c r="J93" s="92"/>
      <c r="K93" s="90"/>
      <c r="L93" s="90"/>
      <c r="M93" s="90"/>
    </row>
    <row r="94" spans="1:13" ht="21.75" customHeight="1" x14ac:dyDescent="0.5">
      <c r="A94" s="43"/>
      <c r="B94" s="43"/>
      <c r="C94" s="43"/>
      <c r="D94" s="43"/>
      <c r="E94" s="44"/>
      <c r="F94" s="43"/>
      <c r="G94" s="81"/>
      <c r="H94" s="81"/>
      <c r="I94" s="81"/>
      <c r="J94" s="92"/>
      <c r="K94" s="90"/>
      <c r="L94" s="90"/>
      <c r="M94" s="90"/>
    </row>
    <row r="95" spans="1:13" ht="20.25" customHeight="1" x14ac:dyDescent="0.5">
      <c r="A95" s="43"/>
      <c r="B95" s="43"/>
      <c r="C95" s="43"/>
      <c r="D95" s="43"/>
      <c r="E95" s="44"/>
      <c r="F95" s="43"/>
      <c r="G95" s="81"/>
      <c r="H95" s="81"/>
      <c r="I95" s="81"/>
      <c r="J95" s="92"/>
      <c r="K95" s="90"/>
      <c r="L95" s="90"/>
      <c r="M95" s="90"/>
    </row>
    <row r="96" spans="1:13" ht="21.75" customHeight="1" x14ac:dyDescent="0.5">
      <c r="A96" s="43"/>
      <c r="B96" s="43"/>
      <c r="C96" s="43"/>
      <c r="D96" s="43"/>
      <c r="E96" s="44"/>
      <c r="F96" s="43"/>
      <c r="G96" s="81"/>
      <c r="H96" s="81"/>
      <c r="I96" s="81"/>
      <c r="J96" s="92"/>
      <c r="K96" s="90"/>
      <c r="L96" s="90"/>
      <c r="M96" s="90"/>
    </row>
    <row r="97" spans="1:13" ht="15.75" customHeight="1" x14ac:dyDescent="0.5">
      <c r="A97" s="43"/>
      <c r="B97" s="43"/>
      <c r="C97" s="43"/>
      <c r="D97" s="43"/>
      <c r="E97" s="44"/>
      <c r="F97" s="43"/>
      <c r="G97" s="81"/>
      <c r="H97" s="81"/>
      <c r="I97" s="81"/>
      <c r="J97" s="92"/>
      <c r="K97" s="90"/>
      <c r="L97" s="90"/>
      <c r="M97" s="90"/>
    </row>
    <row r="98" spans="1:13" ht="21.75" customHeight="1" x14ac:dyDescent="0.5">
      <c r="A98" s="195" t="str">
        <f>A54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98" s="195"/>
      <c r="C98" s="195"/>
      <c r="D98" s="195"/>
      <c r="E98" s="195"/>
      <c r="F98" s="195"/>
      <c r="G98" s="195"/>
      <c r="H98" s="195"/>
      <c r="I98" s="195"/>
      <c r="J98" s="195"/>
      <c r="K98" s="195"/>
      <c r="L98" s="108"/>
      <c r="M98" s="108"/>
    </row>
  </sheetData>
  <mergeCells count="6">
    <mergeCell ref="A98:K98"/>
    <mergeCell ref="G5:I5"/>
    <mergeCell ref="K5:M5"/>
    <mergeCell ref="G59:I59"/>
    <mergeCell ref="K59:M59"/>
    <mergeCell ref="A54:K54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&amp;R&amp;"Browallia New,Regular"&amp;13&amp;P</oddFooter>
  </headerFooter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13CBF-73F7-4E35-B3D3-05D569731812}">
  <dimension ref="A1:W29"/>
  <sheetViews>
    <sheetView zoomScaleNormal="100" zoomScaleSheetLayoutView="175" workbookViewId="0">
      <selection activeCell="E14" sqref="E14"/>
    </sheetView>
  </sheetViews>
  <sheetFormatPr defaultColWidth="9.140625" defaultRowHeight="18.75" x14ac:dyDescent="0.5"/>
  <cols>
    <col min="1" max="3" width="1.42578125" style="43" customWidth="1"/>
    <col min="4" max="4" width="31.140625" style="43" customWidth="1"/>
    <col min="5" max="5" width="8.7109375" style="43" customWidth="1"/>
    <col min="6" max="6" width="0.7109375" style="53" customWidth="1"/>
    <col min="7" max="7" width="11" style="88" customWidth="1"/>
    <col min="8" max="8" width="0.7109375" style="88" customWidth="1"/>
    <col min="9" max="9" width="9.5703125" style="88" customWidth="1"/>
    <col min="10" max="10" width="0.7109375" style="82" customWidth="1"/>
    <col min="11" max="11" width="11.140625" style="88" customWidth="1"/>
    <col min="12" max="12" width="0.7109375" style="88" customWidth="1"/>
    <col min="13" max="13" width="10.42578125" style="88" customWidth="1"/>
    <col min="14" max="14" width="0.7109375" style="88" customWidth="1"/>
    <col min="15" max="15" width="10.140625" style="81" customWidth="1"/>
    <col min="16" max="16" width="0.7109375" style="81" customWidth="1"/>
    <col min="17" max="17" width="26.7109375" style="81" customWidth="1"/>
    <col min="18" max="18" width="0.7109375" style="81" customWidth="1"/>
    <col min="19" max="19" width="11" style="81" customWidth="1"/>
    <col min="20" max="20" width="0.7109375" style="81" customWidth="1"/>
    <col min="21" max="21" width="10.28515625" style="81" customWidth="1"/>
    <col min="22" max="22" width="0.7109375" style="81" customWidth="1"/>
    <col min="23" max="23" width="10.7109375" style="81" customWidth="1"/>
    <col min="24" max="16384" width="9.140625" style="43"/>
  </cols>
  <sheetData>
    <row r="1" spans="1:23" ht="21.75" customHeight="1" x14ac:dyDescent="0.5">
      <c r="A1" s="50" t="s">
        <v>0</v>
      </c>
      <c r="B1" s="50"/>
      <c r="W1" s="109"/>
    </row>
    <row r="2" spans="1:23" ht="21.75" customHeight="1" x14ac:dyDescent="0.5">
      <c r="A2" s="50" t="s">
        <v>111</v>
      </c>
      <c r="B2" s="50"/>
      <c r="W2" s="109"/>
    </row>
    <row r="3" spans="1:23" ht="21.75" customHeight="1" x14ac:dyDescent="0.5">
      <c r="A3" s="67" t="str">
        <f>'6-7 (9 month)'!A3</f>
        <v>สำหรับรอบระยะเวลาเก้าเดือนสิ้นสุดวันที่ 30 กันยายน พ.ศ. 2567</v>
      </c>
      <c r="B3" s="54"/>
      <c r="C3" s="45"/>
      <c r="D3" s="45"/>
      <c r="E3" s="45"/>
      <c r="F3" s="49"/>
      <c r="G3" s="102"/>
      <c r="H3" s="102"/>
      <c r="I3" s="102"/>
      <c r="J3" s="84"/>
      <c r="K3" s="102"/>
      <c r="L3" s="102"/>
      <c r="M3" s="102"/>
      <c r="N3" s="102"/>
      <c r="O3" s="83"/>
      <c r="P3" s="83"/>
      <c r="Q3" s="83"/>
      <c r="R3" s="83"/>
      <c r="S3" s="83"/>
      <c r="T3" s="83"/>
      <c r="U3" s="83"/>
      <c r="V3" s="83"/>
      <c r="W3" s="83"/>
    </row>
    <row r="4" spans="1:23" ht="21.75" customHeight="1" x14ac:dyDescent="0.5">
      <c r="A4" s="50"/>
      <c r="B4" s="50"/>
    </row>
    <row r="5" spans="1:23" ht="21.75" customHeight="1" x14ac:dyDescent="0.5">
      <c r="A5" s="50"/>
      <c r="B5" s="50"/>
      <c r="F5" s="43"/>
      <c r="G5" s="197" t="s">
        <v>112</v>
      </c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</row>
    <row r="6" spans="1:23" ht="21.75" customHeight="1" x14ac:dyDescent="0.5">
      <c r="F6" s="43"/>
      <c r="G6" s="198" t="s">
        <v>99</v>
      </c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43"/>
      <c r="U6" s="143"/>
      <c r="V6" s="143"/>
      <c r="W6" s="143"/>
    </row>
    <row r="7" spans="1:23" ht="21.75" customHeight="1" x14ac:dyDescent="0.5">
      <c r="F7" s="144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09" t="s">
        <v>113</v>
      </c>
      <c r="R7" s="109"/>
    </row>
    <row r="8" spans="1:23" ht="21.75" customHeight="1" x14ac:dyDescent="0.5">
      <c r="F8" s="43"/>
      <c r="G8" s="81"/>
      <c r="H8" s="81"/>
      <c r="I8" s="81"/>
      <c r="J8" s="109"/>
      <c r="K8" s="197" t="s">
        <v>62</v>
      </c>
      <c r="L8" s="197"/>
      <c r="M8" s="197"/>
      <c r="N8" s="197"/>
      <c r="O8" s="197"/>
      <c r="P8" s="109"/>
      <c r="Q8" s="181" t="s">
        <v>114</v>
      </c>
      <c r="R8" s="109"/>
    </row>
    <row r="9" spans="1:23" ht="21.75" customHeight="1" x14ac:dyDescent="0.5">
      <c r="F9" s="145"/>
      <c r="G9" s="81"/>
      <c r="H9" s="81"/>
      <c r="I9" s="81"/>
      <c r="J9" s="109"/>
      <c r="K9" s="199" t="s">
        <v>115</v>
      </c>
      <c r="L9" s="199"/>
      <c r="M9" s="199"/>
      <c r="N9" s="146"/>
      <c r="P9" s="109"/>
      <c r="Q9" s="147" t="s">
        <v>116</v>
      </c>
      <c r="R9" s="109"/>
      <c r="S9" s="109" t="s">
        <v>117</v>
      </c>
      <c r="T9" s="146"/>
      <c r="U9" s="87" t="s">
        <v>118</v>
      </c>
      <c r="V9" s="82"/>
    </row>
    <row r="10" spans="1:23" ht="21.75" customHeight="1" x14ac:dyDescent="0.5">
      <c r="F10" s="145"/>
      <c r="G10" s="109" t="s">
        <v>119</v>
      </c>
      <c r="H10" s="109"/>
      <c r="I10" s="109" t="s">
        <v>120</v>
      </c>
      <c r="J10" s="109"/>
      <c r="K10" s="109" t="s">
        <v>121</v>
      </c>
      <c r="L10" s="109"/>
      <c r="M10" s="81"/>
      <c r="N10" s="109"/>
      <c r="O10" s="109" t="s">
        <v>122</v>
      </c>
      <c r="P10" s="109"/>
      <c r="Q10" s="109" t="s">
        <v>123</v>
      </c>
      <c r="R10" s="109"/>
      <c r="S10" s="109" t="s">
        <v>124</v>
      </c>
      <c r="T10" s="146"/>
      <c r="U10" s="87" t="s">
        <v>125</v>
      </c>
      <c r="V10" s="82"/>
      <c r="W10" s="87" t="s">
        <v>117</v>
      </c>
    </row>
    <row r="11" spans="1:23" ht="21.75" customHeight="1" x14ac:dyDescent="0.5">
      <c r="F11" s="145"/>
      <c r="G11" s="109" t="s">
        <v>126</v>
      </c>
      <c r="H11" s="109"/>
      <c r="I11" s="109" t="s">
        <v>127</v>
      </c>
      <c r="J11" s="109"/>
      <c r="K11" s="109" t="s">
        <v>128</v>
      </c>
      <c r="L11" s="109"/>
      <c r="M11" s="109" t="s">
        <v>129</v>
      </c>
      <c r="N11" s="109"/>
      <c r="O11" s="109" t="s">
        <v>130</v>
      </c>
      <c r="P11" s="109"/>
      <c r="Q11" s="109" t="s">
        <v>131</v>
      </c>
      <c r="R11" s="109"/>
      <c r="S11" s="109" t="s">
        <v>132</v>
      </c>
      <c r="T11" s="109"/>
      <c r="U11" s="109" t="s">
        <v>133</v>
      </c>
      <c r="V11" s="82"/>
      <c r="W11" s="109" t="s">
        <v>134</v>
      </c>
    </row>
    <row r="12" spans="1:23" ht="21.75" customHeight="1" x14ac:dyDescent="0.5">
      <c r="E12" s="56" t="s">
        <v>11</v>
      </c>
      <c r="F12" s="145"/>
      <c r="G12" s="181" t="s">
        <v>12</v>
      </c>
      <c r="H12" s="109"/>
      <c r="I12" s="181" t="s">
        <v>12</v>
      </c>
      <c r="J12" s="109"/>
      <c r="K12" s="181" t="s">
        <v>12</v>
      </c>
      <c r="L12" s="109"/>
      <c r="M12" s="181" t="s">
        <v>12</v>
      </c>
      <c r="N12" s="109"/>
      <c r="O12" s="181" t="s">
        <v>12</v>
      </c>
      <c r="P12" s="109"/>
      <c r="Q12" s="181" t="s">
        <v>12</v>
      </c>
      <c r="R12" s="109"/>
      <c r="S12" s="181" t="s">
        <v>12</v>
      </c>
      <c r="T12" s="109"/>
      <c r="U12" s="181" t="s">
        <v>12</v>
      </c>
      <c r="V12" s="82"/>
      <c r="W12" s="181" t="s">
        <v>12</v>
      </c>
    </row>
    <row r="13" spans="1:23" ht="6" customHeight="1" x14ac:dyDescent="0.5">
      <c r="F13" s="58"/>
      <c r="J13" s="88"/>
      <c r="O13" s="88"/>
      <c r="P13" s="88"/>
      <c r="Q13" s="88"/>
      <c r="R13" s="88"/>
      <c r="S13" s="88"/>
      <c r="T13" s="88"/>
      <c r="U13" s="88"/>
      <c r="V13" s="82"/>
      <c r="W13" s="88"/>
    </row>
    <row r="14" spans="1:23" ht="21.75" customHeight="1" x14ac:dyDescent="0.5">
      <c r="A14" s="50" t="s">
        <v>135</v>
      </c>
      <c r="D14" s="50"/>
      <c r="E14" s="50"/>
      <c r="G14" s="148">
        <v>470000</v>
      </c>
      <c r="H14" s="53"/>
      <c r="I14" s="148">
        <v>267503</v>
      </c>
      <c r="J14" s="148"/>
      <c r="K14" s="148">
        <v>47000</v>
      </c>
      <c r="L14" s="53"/>
      <c r="M14" s="148">
        <v>20000</v>
      </c>
      <c r="N14" s="53"/>
      <c r="O14" s="148">
        <v>3572281</v>
      </c>
      <c r="P14" s="148"/>
      <c r="Q14" s="148">
        <v>7805</v>
      </c>
      <c r="R14" s="88"/>
      <c r="S14" s="88">
        <f>SUM(G14:Q14)</f>
        <v>4384589</v>
      </c>
      <c r="T14" s="88"/>
      <c r="U14" s="88">
        <v>237131</v>
      </c>
      <c r="V14" s="88"/>
      <c r="W14" s="88">
        <f>SUM(S14:U14)</f>
        <v>4621720</v>
      </c>
    </row>
    <row r="15" spans="1:23" ht="21.75" customHeight="1" x14ac:dyDescent="0.5">
      <c r="A15" s="43" t="s">
        <v>136</v>
      </c>
      <c r="D15" s="50"/>
      <c r="G15" s="148">
        <v>0</v>
      </c>
      <c r="H15" s="53"/>
      <c r="I15" s="148">
        <v>0</v>
      </c>
      <c r="J15" s="148"/>
      <c r="K15" s="148">
        <v>0</v>
      </c>
      <c r="L15" s="53"/>
      <c r="M15" s="148">
        <v>0</v>
      </c>
      <c r="N15" s="53"/>
      <c r="O15" s="148">
        <v>-940000</v>
      </c>
      <c r="P15" s="148"/>
      <c r="Q15" s="148">
        <v>0</v>
      </c>
      <c r="R15" s="88"/>
      <c r="S15" s="88">
        <f>SUM(G15:Q15)</f>
        <v>-940000</v>
      </c>
      <c r="T15" s="88"/>
      <c r="U15" s="148">
        <v>-36402</v>
      </c>
      <c r="V15" s="88"/>
      <c r="W15" s="88">
        <f>SUM(S15:U15)</f>
        <v>-976402</v>
      </c>
    </row>
    <row r="16" spans="1:23" ht="21.75" customHeight="1" x14ac:dyDescent="0.5">
      <c r="A16" s="43" t="s">
        <v>96</v>
      </c>
      <c r="D16" s="50"/>
      <c r="E16" s="50"/>
      <c r="G16" s="102">
        <v>0</v>
      </c>
      <c r="I16" s="102">
        <v>0</v>
      </c>
      <c r="J16" s="88"/>
      <c r="K16" s="102">
        <v>0</v>
      </c>
      <c r="M16" s="102">
        <v>0</v>
      </c>
      <c r="O16" s="182">
        <v>795408</v>
      </c>
      <c r="P16" s="88"/>
      <c r="Q16" s="182">
        <v>1614</v>
      </c>
      <c r="R16" s="88"/>
      <c r="S16" s="102">
        <f>SUM(G16:Q16)</f>
        <v>797022</v>
      </c>
      <c r="T16" s="88"/>
      <c r="U16" s="75">
        <v>48491</v>
      </c>
      <c r="V16" s="88"/>
      <c r="W16" s="102">
        <f>SUM(S16:U16)</f>
        <v>845513</v>
      </c>
    </row>
    <row r="17" spans="1:23" ht="6" customHeight="1" x14ac:dyDescent="0.5">
      <c r="F17" s="58"/>
      <c r="J17" s="88"/>
      <c r="O17" s="88"/>
      <c r="P17" s="88"/>
      <c r="Q17" s="88"/>
      <c r="R17" s="88"/>
      <c r="S17" s="88"/>
      <c r="T17" s="88"/>
      <c r="U17" s="88"/>
      <c r="V17" s="82"/>
      <c r="W17" s="88"/>
    </row>
    <row r="18" spans="1:23" ht="21.75" customHeight="1" thickBot="1" x14ac:dyDescent="0.55000000000000004">
      <c r="A18" s="57" t="s">
        <v>137</v>
      </c>
      <c r="D18" s="50"/>
      <c r="E18" s="50"/>
      <c r="G18" s="149">
        <f>SUM(G14:G16)</f>
        <v>470000</v>
      </c>
      <c r="I18" s="149">
        <f>SUM(I14:I16)</f>
        <v>267503</v>
      </c>
      <c r="J18" s="88"/>
      <c r="K18" s="149">
        <f>SUM(K14:K16)</f>
        <v>47000</v>
      </c>
      <c r="M18" s="149">
        <f>SUM(M14:M16)</f>
        <v>20000</v>
      </c>
      <c r="O18" s="149">
        <f>SUM(O14:O16)</f>
        <v>3427689</v>
      </c>
      <c r="P18" s="88"/>
      <c r="Q18" s="149">
        <f>SUM(Q14:Q16)</f>
        <v>9419</v>
      </c>
      <c r="R18" s="88"/>
      <c r="S18" s="149">
        <f>SUM(S14:S16)</f>
        <v>4241611</v>
      </c>
      <c r="T18" s="88"/>
      <c r="U18" s="149">
        <f>SUM(U14:U16)</f>
        <v>249220</v>
      </c>
      <c r="V18" s="88"/>
      <c r="W18" s="149">
        <f>SUM(W14:W16)</f>
        <v>4490831</v>
      </c>
    </row>
    <row r="19" spans="1:23" ht="21.75" customHeight="1" thickTop="1" x14ac:dyDescent="0.5">
      <c r="A19" s="57"/>
      <c r="D19" s="50"/>
      <c r="E19" s="50"/>
      <c r="J19" s="88"/>
      <c r="O19" s="88"/>
      <c r="P19" s="88"/>
      <c r="Q19" s="88"/>
      <c r="R19" s="88"/>
      <c r="S19" s="88"/>
      <c r="T19" s="88"/>
      <c r="U19" s="88"/>
      <c r="V19" s="88"/>
      <c r="W19" s="88"/>
    </row>
    <row r="20" spans="1:23" ht="21.75" customHeight="1" x14ac:dyDescent="0.5">
      <c r="A20" s="50" t="s">
        <v>138</v>
      </c>
      <c r="D20" s="50"/>
      <c r="E20" s="50"/>
      <c r="G20" s="150">
        <v>470000</v>
      </c>
      <c r="H20" s="53"/>
      <c r="I20" s="150">
        <v>267503</v>
      </c>
      <c r="J20" s="148"/>
      <c r="K20" s="150">
        <v>47000</v>
      </c>
      <c r="L20" s="53"/>
      <c r="M20" s="150">
        <v>20000</v>
      </c>
      <c r="N20" s="53"/>
      <c r="O20" s="150">
        <v>3568683</v>
      </c>
      <c r="P20" s="148"/>
      <c r="Q20" s="150">
        <v>3822</v>
      </c>
      <c r="R20" s="88"/>
      <c r="S20" s="89">
        <f>SUM(G20:Q20)</f>
        <v>4377008</v>
      </c>
      <c r="T20" s="88"/>
      <c r="U20" s="89">
        <v>250936</v>
      </c>
      <c r="V20" s="88"/>
      <c r="W20" s="89">
        <f>SUM(S20:U20)</f>
        <v>4627944</v>
      </c>
    </row>
    <row r="21" spans="1:23" ht="21.75" customHeight="1" x14ac:dyDescent="0.5">
      <c r="A21" s="43" t="s">
        <v>136</v>
      </c>
      <c r="D21" s="50"/>
      <c r="E21" s="44">
        <v>16</v>
      </c>
      <c r="G21" s="150">
        <v>0</v>
      </c>
      <c r="H21" s="53"/>
      <c r="I21" s="150">
        <v>0</v>
      </c>
      <c r="J21" s="148"/>
      <c r="K21" s="150">
        <v>0</v>
      </c>
      <c r="L21" s="53"/>
      <c r="M21" s="150">
        <v>0</v>
      </c>
      <c r="N21" s="53"/>
      <c r="O21" s="150">
        <v>-799000</v>
      </c>
      <c r="P21" s="148"/>
      <c r="Q21" s="150">
        <v>0</v>
      </c>
      <c r="R21" s="88"/>
      <c r="S21" s="89">
        <f>SUM(G21:Q21)</f>
        <v>-799000</v>
      </c>
      <c r="T21" s="88"/>
      <c r="U21" s="89">
        <v>-39701</v>
      </c>
      <c r="V21" s="88"/>
      <c r="W21" s="89">
        <f>SUM(S21:U21)</f>
        <v>-838701</v>
      </c>
    </row>
    <row r="22" spans="1:23" ht="21.75" customHeight="1" x14ac:dyDescent="0.5">
      <c r="A22" s="43" t="s">
        <v>96</v>
      </c>
      <c r="D22" s="50"/>
      <c r="E22" s="50"/>
      <c r="G22" s="101">
        <v>0</v>
      </c>
      <c r="I22" s="101">
        <v>0</v>
      </c>
      <c r="J22" s="88"/>
      <c r="K22" s="101">
        <v>0</v>
      </c>
      <c r="M22" s="101">
        <v>0</v>
      </c>
      <c r="O22" s="101">
        <v>1184570</v>
      </c>
      <c r="P22" s="88"/>
      <c r="Q22" s="101">
        <v>-17587</v>
      </c>
      <c r="R22" s="88"/>
      <c r="S22" s="101">
        <f>SUM(G22:Q22)</f>
        <v>1166983</v>
      </c>
      <c r="T22" s="88"/>
      <c r="U22" s="95">
        <v>27618</v>
      </c>
      <c r="V22" s="88"/>
      <c r="W22" s="101">
        <f>SUM(S22:U22)</f>
        <v>1194601</v>
      </c>
    </row>
    <row r="23" spans="1:23" ht="6" customHeight="1" x14ac:dyDescent="0.5">
      <c r="F23" s="58"/>
      <c r="G23" s="89"/>
      <c r="I23" s="89"/>
      <c r="J23" s="88"/>
      <c r="K23" s="89"/>
      <c r="M23" s="89"/>
      <c r="O23" s="89"/>
      <c r="P23" s="88"/>
      <c r="Q23" s="89"/>
      <c r="R23" s="88"/>
      <c r="S23" s="89"/>
      <c r="T23" s="88"/>
      <c r="U23" s="89"/>
      <c r="V23" s="82"/>
      <c r="W23" s="89"/>
    </row>
    <row r="24" spans="1:23" ht="21.75" customHeight="1" thickBot="1" x14ac:dyDescent="0.55000000000000004">
      <c r="A24" s="57" t="s">
        <v>139</v>
      </c>
      <c r="D24" s="50"/>
      <c r="E24" s="50"/>
      <c r="G24" s="151">
        <f>SUM(G20:G22)</f>
        <v>470000</v>
      </c>
      <c r="I24" s="151">
        <f>SUM(I20:I22)</f>
        <v>267503</v>
      </c>
      <c r="J24" s="88"/>
      <c r="K24" s="151">
        <f>SUM(K20:K22)</f>
        <v>47000</v>
      </c>
      <c r="M24" s="151">
        <f>SUM(M20:M22)</f>
        <v>20000</v>
      </c>
      <c r="O24" s="151">
        <f>SUM(O20:O22)</f>
        <v>3954253</v>
      </c>
      <c r="P24" s="88"/>
      <c r="Q24" s="151">
        <f>SUM(Q20:Q22)</f>
        <v>-13765</v>
      </c>
      <c r="R24" s="88"/>
      <c r="S24" s="151">
        <f>SUM(S20:S22)</f>
        <v>4744991</v>
      </c>
      <c r="T24" s="88"/>
      <c r="U24" s="151">
        <f>SUM(U20:U22)</f>
        <v>238853</v>
      </c>
      <c r="V24" s="88"/>
      <c r="W24" s="151">
        <f>SUM(W20:W22)</f>
        <v>4983844</v>
      </c>
    </row>
    <row r="25" spans="1:23" ht="21.75" customHeight="1" thickTop="1" x14ac:dyDescent="0.5">
      <c r="A25" s="57"/>
      <c r="D25" s="50"/>
      <c r="E25" s="50"/>
      <c r="J25" s="88"/>
      <c r="O25" s="88"/>
      <c r="P25" s="88"/>
      <c r="Q25" s="88"/>
      <c r="R25" s="88"/>
      <c r="S25" s="88"/>
      <c r="T25" s="88"/>
      <c r="U25" s="88"/>
      <c r="V25" s="88"/>
      <c r="W25" s="88"/>
    </row>
    <row r="26" spans="1:23" ht="21.75" customHeight="1" x14ac:dyDescent="0.5">
      <c r="A26" s="57"/>
      <c r="D26" s="50"/>
      <c r="E26" s="50"/>
      <c r="J26" s="88"/>
      <c r="O26" s="88"/>
      <c r="P26" s="88"/>
      <c r="Q26" s="88"/>
      <c r="R26" s="88"/>
      <c r="S26" s="88"/>
      <c r="T26" s="88"/>
      <c r="U26" s="88"/>
      <c r="V26" s="88"/>
      <c r="W26" s="88"/>
    </row>
    <row r="27" spans="1:23" ht="21.75" customHeight="1" x14ac:dyDescent="0.5">
      <c r="A27" s="57"/>
      <c r="D27" s="50"/>
      <c r="E27" s="50"/>
      <c r="J27" s="88"/>
      <c r="O27" s="88"/>
      <c r="P27" s="88"/>
      <c r="Q27" s="88"/>
      <c r="R27" s="88"/>
      <c r="S27" s="88"/>
      <c r="T27" s="88"/>
      <c r="U27" s="88"/>
      <c r="V27" s="88"/>
      <c r="W27" s="88"/>
    </row>
    <row r="28" spans="1:23" ht="17.25" customHeight="1" x14ac:dyDescent="0.5">
      <c r="A28" s="57"/>
      <c r="D28" s="50"/>
      <c r="E28" s="50"/>
      <c r="J28" s="88"/>
      <c r="O28" s="88"/>
      <c r="P28" s="88"/>
      <c r="Q28" s="88"/>
      <c r="R28" s="88"/>
      <c r="S28" s="88"/>
      <c r="T28" s="88"/>
      <c r="U28" s="88"/>
      <c r="V28" s="88"/>
      <c r="W28" s="88"/>
    </row>
    <row r="29" spans="1:23" ht="21.75" customHeight="1" x14ac:dyDescent="0.5">
      <c r="A29" s="47" t="str">
        <f>'6-7 (9 month)'!A98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29" s="45"/>
      <c r="C29" s="45"/>
      <c r="D29" s="54"/>
      <c r="E29" s="54"/>
      <c r="F29" s="49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</row>
  </sheetData>
  <mergeCells count="4">
    <mergeCell ref="G5:W5"/>
    <mergeCell ref="G6:S6"/>
    <mergeCell ref="K8:O8"/>
    <mergeCell ref="K9:M9"/>
  </mergeCells>
  <pageMargins left="0.4" right="0.4" top="0.5" bottom="0.6" header="0.49" footer="0.4"/>
  <pageSetup paperSize="9" scale="95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9FBE7-9847-4061-9AE7-D38FDB622AE8}">
  <dimension ref="A1:Q27"/>
  <sheetViews>
    <sheetView zoomScaleNormal="100" zoomScaleSheetLayoutView="130" workbookViewId="0">
      <selection activeCell="B1" sqref="B1"/>
    </sheetView>
  </sheetViews>
  <sheetFormatPr defaultColWidth="9.140625" defaultRowHeight="21.75" customHeight="1" x14ac:dyDescent="0.5"/>
  <cols>
    <col min="1" max="3" width="1.85546875" style="68" customWidth="1"/>
    <col min="4" max="4" width="30.28515625" style="68" customWidth="1"/>
    <col min="5" max="5" width="9" style="78" customWidth="1"/>
    <col min="6" max="6" width="1.28515625" style="74" customWidth="1"/>
    <col min="7" max="7" width="13.140625" style="98" customWidth="1"/>
    <col min="8" max="8" width="1.42578125" style="98" customWidth="1"/>
    <col min="9" max="9" width="12.5703125" style="98" customWidth="1"/>
    <col min="10" max="10" width="1.42578125" style="110" customWidth="1"/>
    <col min="11" max="11" width="16.7109375" style="98" customWidth="1"/>
    <col min="12" max="12" width="1.42578125" style="94" customWidth="1"/>
    <col min="13" max="13" width="13.28515625" style="94" customWidth="1"/>
    <col min="14" max="14" width="1.42578125" style="94" customWidth="1"/>
    <col min="15" max="15" width="14.140625" style="94" customWidth="1"/>
    <col min="16" max="16" width="1.42578125" style="94" customWidth="1"/>
    <col min="17" max="17" width="13.42578125" style="94" customWidth="1"/>
    <col min="18" max="16384" width="9.140625" style="68"/>
  </cols>
  <sheetData>
    <row r="1" spans="1:17" ht="21.75" customHeight="1" x14ac:dyDescent="0.5">
      <c r="A1" s="7" t="s">
        <v>0</v>
      </c>
      <c r="B1" s="7"/>
      <c r="Q1" s="87"/>
    </row>
    <row r="2" spans="1:17" ht="21.75" customHeight="1" x14ac:dyDescent="0.5">
      <c r="A2" s="192" t="s">
        <v>193</v>
      </c>
      <c r="B2" s="7"/>
      <c r="Q2" s="87"/>
    </row>
    <row r="3" spans="1:17" ht="21.75" customHeight="1" x14ac:dyDescent="0.5">
      <c r="A3" s="67" t="str">
        <f>'8'!A3</f>
        <v>สำหรับรอบระยะเวลาเก้าเดือนสิ้นสุดวันที่ 30 กันยายน พ.ศ. 2567</v>
      </c>
      <c r="B3" s="67"/>
      <c r="C3" s="73"/>
      <c r="D3" s="73"/>
      <c r="E3" s="79"/>
      <c r="F3" s="75"/>
      <c r="G3" s="96"/>
      <c r="H3" s="96"/>
      <c r="I3" s="96"/>
      <c r="J3" s="111"/>
      <c r="K3" s="96"/>
      <c r="L3" s="108"/>
      <c r="M3" s="108"/>
      <c r="N3" s="108"/>
      <c r="O3" s="108"/>
      <c r="P3" s="108"/>
      <c r="Q3" s="108"/>
    </row>
    <row r="5" spans="1:17" ht="21.75" customHeight="1" x14ac:dyDescent="0.5">
      <c r="A5" s="7"/>
      <c r="B5" s="7"/>
      <c r="F5" s="68"/>
      <c r="G5" s="200" t="s">
        <v>140</v>
      </c>
      <c r="H5" s="200"/>
      <c r="I5" s="200"/>
      <c r="J5" s="200"/>
      <c r="K5" s="200"/>
      <c r="L5" s="200"/>
      <c r="M5" s="200"/>
      <c r="N5" s="200"/>
      <c r="O5" s="200"/>
      <c r="P5" s="200"/>
      <c r="Q5" s="200"/>
    </row>
    <row r="6" spans="1:17" ht="21.75" customHeight="1" x14ac:dyDescent="0.5">
      <c r="F6" s="68"/>
      <c r="G6" s="94"/>
      <c r="H6" s="94"/>
      <c r="I6" s="94"/>
      <c r="J6" s="87"/>
      <c r="K6" s="201" t="s">
        <v>62</v>
      </c>
      <c r="L6" s="201"/>
      <c r="M6" s="201"/>
      <c r="N6" s="201"/>
      <c r="O6" s="201"/>
      <c r="P6" s="86"/>
    </row>
    <row r="7" spans="1:17" ht="21.75" customHeight="1" x14ac:dyDescent="0.5">
      <c r="F7" s="69"/>
      <c r="G7" s="87" t="s">
        <v>119</v>
      </c>
      <c r="H7" s="87"/>
      <c r="I7" s="87" t="s">
        <v>120</v>
      </c>
      <c r="J7" s="87"/>
      <c r="K7" s="201" t="s">
        <v>115</v>
      </c>
      <c r="L7" s="201"/>
      <c r="M7" s="201"/>
      <c r="N7" s="86"/>
      <c r="O7" s="112"/>
      <c r="P7" s="86"/>
      <c r="Q7" s="87" t="s">
        <v>117</v>
      </c>
    </row>
    <row r="8" spans="1:17" ht="21.75" customHeight="1" x14ac:dyDescent="0.5">
      <c r="F8" s="69"/>
      <c r="G8" s="87" t="s">
        <v>126</v>
      </c>
      <c r="H8" s="87"/>
      <c r="I8" s="87" t="s">
        <v>127</v>
      </c>
      <c r="J8" s="87"/>
      <c r="K8" s="109" t="s">
        <v>141</v>
      </c>
      <c r="L8" s="109"/>
      <c r="M8" s="109" t="s">
        <v>129</v>
      </c>
      <c r="N8" s="87"/>
      <c r="O8" s="87" t="s">
        <v>65</v>
      </c>
      <c r="P8" s="87"/>
      <c r="Q8" s="109" t="s">
        <v>134</v>
      </c>
    </row>
    <row r="9" spans="1:17" ht="21.75" customHeight="1" x14ac:dyDescent="0.5">
      <c r="E9" s="56" t="s">
        <v>11</v>
      </c>
      <c r="F9" s="69"/>
      <c r="G9" s="113" t="s">
        <v>12</v>
      </c>
      <c r="H9" s="87"/>
      <c r="I9" s="113" t="s">
        <v>12</v>
      </c>
      <c r="J9" s="87"/>
      <c r="K9" s="113" t="s">
        <v>12</v>
      </c>
      <c r="L9" s="87"/>
      <c r="M9" s="113" t="s">
        <v>12</v>
      </c>
      <c r="N9" s="87"/>
      <c r="O9" s="113" t="s">
        <v>12</v>
      </c>
      <c r="P9" s="87"/>
      <c r="Q9" s="113" t="s">
        <v>12</v>
      </c>
    </row>
    <row r="10" spans="1:17" ht="8.1" customHeight="1" x14ac:dyDescent="0.5">
      <c r="A10" s="57"/>
      <c r="D10" s="7"/>
      <c r="E10" s="175"/>
      <c r="J10" s="98"/>
      <c r="L10" s="98"/>
      <c r="M10" s="98"/>
      <c r="N10" s="98"/>
      <c r="O10" s="98"/>
      <c r="P10" s="98"/>
      <c r="Q10" s="98"/>
    </row>
    <row r="11" spans="1:17" ht="21.75" customHeight="1" x14ac:dyDescent="0.5">
      <c r="A11" s="50" t="s">
        <v>135</v>
      </c>
      <c r="B11" s="43"/>
      <c r="C11" s="43"/>
      <c r="D11" s="50"/>
      <c r="F11" s="76"/>
      <c r="G11" s="31">
        <v>470000</v>
      </c>
      <c r="H11" s="31"/>
      <c r="I11" s="31">
        <v>267503</v>
      </c>
      <c r="J11" s="31"/>
      <c r="K11" s="31">
        <v>47000</v>
      </c>
      <c r="L11" s="31"/>
      <c r="M11" s="31">
        <v>20000</v>
      </c>
      <c r="N11" s="31"/>
      <c r="O11" s="31">
        <v>3472549</v>
      </c>
      <c r="P11" s="31"/>
      <c r="Q11" s="31">
        <f>SUM(G11:O11)</f>
        <v>4277052</v>
      </c>
    </row>
    <row r="12" spans="1:17" ht="21.75" customHeight="1" x14ac:dyDescent="0.5">
      <c r="A12" s="43" t="s">
        <v>136</v>
      </c>
      <c r="B12" s="43"/>
      <c r="C12" s="43"/>
      <c r="D12" s="50"/>
      <c r="F12" s="76"/>
      <c r="G12" s="31">
        <v>0</v>
      </c>
      <c r="H12" s="31"/>
      <c r="I12" s="31">
        <v>0</v>
      </c>
      <c r="J12" s="31"/>
      <c r="K12" s="31">
        <v>0</v>
      </c>
      <c r="L12" s="31"/>
      <c r="M12" s="31">
        <v>0</v>
      </c>
      <c r="N12" s="31"/>
      <c r="O12" s="186">
        <v>-940000</v>
      </c>
      <c r="P12" s="31"/>
      <c r="Q12" s="31">
        <f>SUM(G12:O12)</f>
        <v>-940000</v>
      </c>
    </row>
    <row r="13" spans="1:17" ht="21.75" customHeight="1" x14ac:dyDescent="0.5">
      <c r="A13" s="43" t="s">
        <v>96</v>
      </c>
      <c r="B13" s="43"/>
      <c r="C13" s="43"/>
      <c r="D13" s="50"/>
      <c r="F13" s="77"/>
      <c r="G13" s="32">
        <v>0</v>
      </c>
      <c r="H13" s="31"/>
      <c r="I13" s="32">
        <v>0</v>
      </c>
      <c r="J13" s="31"/>
      <c r="K13" s="32">
        <v>0</v>
      </c>
      <c r="L13" s="31"/>
      <c r="M13" s="32">
        <v>0</v>
      </c>
      <c r="N13" s="31"/>
      <c r="O13" s="161">
        <v>753604</v>
      </c>
      <c r="P13" s="31"/>
      <c r="Q13" s="32">
        <f>SUM(G13:O13)</f>
        <v>753604</v>
      </c>
    </row>
    <row r="14" spans="1:17" s="43" customFormat="1" ht="8.1" customHeight="1" x14ac:dyDescent="0.5">
      <c r="E14" s="44"/>
      <c r="F14" s="58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pans="1:17" ht="21.75" customHeight="1" thickBot="1" x14ac:dyDescent="0.55000000000000004">
      <c r="A15" s="57" t="s">
        <v>137</v>
      </c>
      <c r="B15" s="43"/>
      <c r="C15" s="43"/>
      <c r="D15" s="50"/>
      <c r="E15" s="175"/>
      <c r="G15" s="36">
        <f>SUM(G11:G13)</f>
        <v>470000</v>
      </c>
      <c r="H15" s="31"/>
      <c r="I15" s="36">
        <f>SUM(I11:I13)</f>
        <v>267503</v>
      </c>
      <c r="J15" s="31"/>
      <c r="K15" s="36">
        <f>SUM(K11:K13)</f>
        <v>47000</v>
      </c>
      <c r="L15" s="31"/>
      <c r="M15" s="36">
        <f>SUM(M11:M13)</f>
        <v>20000</v>
      </c>
      <c r="N15" s="31"/>
      <c r="O15" s="36">
        <f>SUM(O11:O13)</f>
        <v>3286153</v>
      </c>
      <c r="P15" s="31"/>
      <c r="Q15" s="36">
        <f>SUM(Q11:Q13)</f>
        <v>4090656</v>
      </c>
    </row>
    <row r="16" spans="1:17" ht="21.75" customHeight="1" thickTop="1" x14ac:dyDescent="0.5"/>
    <row r="17" spans="1:17" ht="21.75" customHeight="1" x14ac:dyDescent="0.5">
      <c r="A17" s="50" t="s">
        <v>138</v>
      </c>
      <c r="B17" s="43"/>
      <c r="C17" s="43"/>
      <c r="D17" s="50"/>
      <c r="F17" s="76"/>
      <c r="G17" s="42">
        <v>470000</v>
      </c>
      <c r="H17" s="31"/>
      <c r="I17" s="42">
        <v>267503</v>
      </c>
      <c r="J17" s="31"/>
      <c r="K17" s="42">
        <v>47000</v>
      </c>
      <c r="L17" s="31"/>
      <c r="M17" s="42">
        <v>20000</v>
      </c>
      <c r="N17" s="31"/>
      <c r="O17" s="42">
        <v>3417471</v>
      </c>
      <c r="P17" s="31"/>
      <c r="Q17" s="42">
        <f>SUM(G17:O17)</f>
        <v>4221974</v>
      </c>
    </row>
    <row r="18" spans="1:17" ht="21.75" customHeight="1" x14ac:dyDescent="0.5">
      <c r="A18" s="43" t="s">
        <v>136</v>
      </c>
      <c r="B18" s="43"/>
      <c r="C18" s="43"/>
      <c r="D18" s="50"/>
      <c r="E18" s="78">
        <v>16</v>
      </c>
      <c r="F18" s="76"/>
      <c r="G18" s="42">
        <v>0</v>
      </c>
      <c r="H18" s="31"/>
      <c r="I18" s="42">
        <v>0</v>
      </c>
      <c r="J18" s="31"/>
      <c r="K18" s="42">
        <v>0</v>
      </c>
      <c r="L18" s="31"/>
      <c r="M18" s="42">
        <v>0</v>
      </c>
      <c r="N18" s="31"/>
      <c r="O18" s="42">
        <v>-799000</v>
      </c>
      <c r="P18" s="31"/>
      <c r="Q18" s="42">
        <f>SUM(G18:O18)</f>
        <v>-799000</v>
      </c>
    </row>
    <row r="19" spans="1:17" ht="21.75" customHeight="1" x14ac:dyDescent="0.5">
      <c r="A19" s="43" t="s">
        <v>96</v>
      </c>
      <c r="B19" s="43"/>
      <c r="C19" s="43"/>
      <c r="D19" s="50"/>
      <c r="F19" s="77"/>
      <c r="G19" s="39">
        <v>0</v>
      </c>
      <c r="H19" s="31"/>
      <c r="I19" s="39">
        <v>0</v>
      </c>
      <c r="J19" s="31"/>
      <c r="K19" s="39">
        <v>0</v>
      </c>
      <c r="L19" s="31"/>
      <c r="M19" s="39">
        <v>0</v>
      </c>
      <c r="N19" s="31"/>
      <c r="O19" s="39">
        <v>1146339</v>
      </c>
      <c r="P19" s="31"/>
      <c r="Q19" s="39">
        <f>SUM(G19:O19)</f>
        <v>1146339</v>
      </c>
    </row>
    <row r="20" spans="1:17" s="43" customFormat="1" ht="8.1" customHeight="1" x14ac:dyDescent="0.5">
      <c r="E20" s="44"/>
      <c r="F20" s="58"/>
      <c r="G20" s="42"/>
      <c r="H20" s="31"/>
      <c r="I20" s="42"/>
      <c r="J20" s="31"/>
      <c r="K20" s="42"/>
      <c r="L20" s="31"/>
      <c r="M20" s="42"/>
      <c r="N20" s="31"/>
      <c r="O20" s="42"/>
      <c r="P20" s="31"/>
      <c r="Q20" s="42"/>
    </row>
    <row r="21" spans="1:17" ht="21.75" customHeight="1" thickBot="1" x14ac:dyDescent="0.55000000000000004">
      <c r="A21" s="57" t="s">
        <v>139</v>
      </c>
      <c r="B21" s="43"/>
      <c r="C21" s="43"/>
      <c r="D21" s="50"/>
      <c r="E21" s="175"/>
      <c r="G21" s="37">
        <f>SUM(G17:G19)</f>
        <v>470000</v>
      </c>
      <c r="H21" s="31"/>
      <c r="I21" s="37">
        <f>SUM(I17:I19)</f>
        <v>267503</v>
      </c>
      <c r="J21" s="31"/>
      <c r="K21" s="37">
        <f>SUM(K17:K19)</f>
        <v>47000</v>
      </c>
      <c r="L21" s="31"/>
      <c r="M21" s="37">
        <f>SUM(M17:M19)</f>
        <v>20000</v>
      </c>
      <c r="N21" s="31"/>
      <c r="O21" s="37">
        <f>SUM(O17:O19)</f>
        <v>3764810</v>
      </c>
      <c r="P21" s="31"/>
      <c r="Q21" s="37">
        <f>SUM(Q17:Q19)</f>
        <v>4569313</v>
      </c>
    </row>
    <row r="22" spans="1:17" ht="21.75" customHeight="1" thickTop="1" x14ac:dyDescent="0.5"/>
    <row r="27" spans="1:17" ht="21.75" customHeight="1" x14ac:dyDescent="0.5">
      <c r="A27" s="73" t="str">
        <f>'8'!A29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27" s="73"/>
      <c r="C27" s="73"/>
      <c r="D27" s="73"/>
      <c r="E27" s="79"/>
      <c r="F27" s="75"/>
      <c r="G27" s="96"/>
      <c r="H27" s="96"/>
      <c r="I27" s="96"/>
      <c r="J27" s="111"/>
      <c r="K27" s="96"/>
      <c r="L27" s="108"/>
      <c r="M27" s="108"/>
      <c r="N27" s="108"/>
      <c r="O27" s="108"/>
      <c r="P27" s="108"/>
      <c r="Q27" s="108"/>
    </row>
  </sheetData>
  <mergeCells count="3">
    <mergeCell ref="G5:Q5"/>
    <mergeCell ref="K6:O6"/>
    <mergeCell ref="K7:M7"/>
  </mergeCells>
  <pageMargins left="1" right="1" top="0.5" bottom="0.6" header="0.49" footer="0.4"/>
  <pageSetup paperSize="9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EF84C-AAEA-48A7-BFEC-D213DBA437EC}">
  <dimension ref="A1:M89"/>
  <sheetViews>
    <sheetView zoomScaleNormal="100" zoomScaleSheetLayoutView="160" workbookViewId="0">
      <selection activeCell="C2" sqref="C2"/>
    </sheetView>
  </sheetViews>
  <sheetFormatPr defaultColWidth="9.140625" defaultRowHeight="21.75" customHeight="1" x14ac:dyDescent="0.5"/>
  <cols>
    <col min="1" max="3" width="1.28515625" style="68" customWidth="1"/>
    <col min="4" max="4" width="37.140625" style="68" customWidth="1"/>
    <col min="5" max="5" width="7.42578125" style="78" customWidth="1"/>
    <col min="6" max="6" width="0.7109375" style="68" customWidth="1"/>
    <col min="7" max="7" width="14.42578125" style="94" customWidth="1"/>
    <col min="8" max="8" width="0.7109375" style="94" customWidth="1"/>
    <col min="9" max="9" width="14.42578125" style="94" customWidth="1"/>
    <col min="10" max="10" width="0.7109375" style="94" customWidth="1"/>
    <col min="11" max="11" width="14.42578125" style="94" customWidth="1"/>
    <col min="12" max="12" width="0.7109375" style="110" customWidth="1"/>
    <col min="13" max="13" width="14.42578125" style="94" customWidth="1"/>
    <col min="14" max="16384" width="9.140625" style="68"/>
  </cols>
  <sheetData>
    <row r="1" spans="1:13" ht="21.75" customHeight="1" x14ac:dyDescent="0.5">
      <c r="A1" s="7" t="s">
        <v>0</v>
      </c>
    </row>
    <row r="2" spans="1:13" ht="21.75" customHeight="1" x14ac:dyDescent="0.5">
      <c r="A2" s="7" t="s">
        <v>142</v>
      </c>
    </row>
    <row r="3" spans="1:13" ht="21.75" customHeight="1" x14ac:dyDescent="0.5">
      <c r="A3" s="67" t="str">
        <f>'9'!A3</f>
        <v>สำหรับรอบระยะเวลาเก้าเดือนสิ้นสุดวันที่ 30 กันยายน พ.ศ. 2567</v>
      </c>
      <c r="B3" s="73"/>
      <c r="C3" s="73"/>
      <c r="D3" s="73"/>
      <c r="E3" s="79"/>
      <c r="F3" s="73"/>
      <c r="G3" s="108"/>
      <c r="H3" s="108"/>
      <c r="I3" s="108"/>
      <c r="J3" s="108"/>
      <c r="K3" s="108"/>
      <c r="L3" s="111"/>
      <c r="M3" s="108"/>
    </row>
    <row r="5" spans="1:13" ht="21.75" customHeight="1" x14ac:dyDescent="0.5">
      <c r="G5" s="202" t="s">
        <v>3</v>
      </c>
      <c r="H5" s="202"/>
      <c r="I5" s="202"/>
      <c r="K5" s="202" t="s">
        <v>4</v>
      </c>
      <c r="L5" s="202"/>
      <c r="M5" s="202"/>
    </row>
    <row r="6" spans="1:13" ht="21.75" customHeight="1" x14ac:dyDescent="0.5">
      <c r="A6" s="7"/>
      <c r="E6" s="69"/>
      <c r="F6" s="69"/>
      <c r="G6" s="87" t="s">
        <v>5</v>
      </c>
      <c r="H6" s="87"/>
      <c r="I6" s="87" t="s">
        <v>5</v>
      </c>
      <c r="J6" s="87"/>
      <c r="K6" s="87" t="s">
        <v>5</v>
      </c>
      <c r="L6" s="87"/>
      <c r="M6" s="87" t="s">
        <v>5</v>
      </c>
    </row>
    <row r="7" spans="1:13" ht="21.75" customHeight="1" x14ac:dyDescent="0.5">
      <c r="A7" s="7"/>
      <c r="E7" s="69"/>
      <c r="F7" s="69"/>
      <c r="G7" s="6" t="s">
        <v>7</v>
      </c>
      <c r="H7" s="87"/>
      <c r="I7" s="6" t="s">
        <v>7</v>
      </c>
      <c r="J7" s="87"/>
      <c r="K7" s="6" t="s">
        <v>7</v>
      </c>
      <c r="L7" s="87"/>
      <c r="M7" s="6" t="s">
        <v>7</v>
      </c>
    </row>
    <row r="8" spans="1:13" ht="21.75" customHeight="1" x14ac:dyDescent="0.5">
      <c r="G8" s="87" t="s">
        <v>9</v>
      </c>
      <c r="H8" s="87"/>
      <c r="I8" s="87" t="s">
        <v>10</v>
      </c>
      <c r="J8" s="87"/>
      <c r="K8" s="87" t="s">
        <v>9</v>
      </c>
      <c r="L8" s="87"/>
      <c r="M8" s="87" t="s">
        <v>10</v>
      </c>
    </row>
    <row r="9" spans="1:13" ht="21.75" customHeight="1" x14ac:dyDescent="0.5">
      <c r="E9" s="80" t="s">
        <v>11</v>
      </c>
      <c r="G9" s="113" t="s">
        <v>143</v>
      </c>
      <c r="I9" s="113" t="s">
        <v>143</v>
      </c>
      <c r="J9" s="87"/>
      <c r="K9" s="113" t="s">
        <v>143</v>
      </c>
      <c r="L9" s="87"/>
      <c r="M9" s="113" t="s">
        <v>143</v>
      </c>
    </row>
    <row r="10" spans="1:13" ht="21.75" customHeight="1" x14ac:dyDescent="0.5">
      <c r="A10" s="7" t="s">
        <v>144</v>
      </c>
      <c r="G10" s="93"/>
      <c r="K10" s="93"/>
    </row>
    <row r="11" spans="1:13" ht="21.75" customHeight="1" x14ac:dyDescent="0.5">
      <c r="A11" s="68" t="s">
        <v>85</v>
      </c>
      <c r="G11" s="22">
        <v>1560987</v>
      </c>
      <c r="H11" s="14"/>
      <c r="I11" s="152">
        <v>1033099</v>
      </c>
      <c r="J11" s="152"/>
      <c r="K11" s="153">
        <v>1457604</v>
      </c>
      <c r="L11" s="154"/>
      <c r="M11" s="152">
        <v>923712</v>
      </c>
    </row>
    <row r="12" spans="1:13" ht="21.75" customHeight="1" x14ac:dyDescent="0.5">
      <c r="A12" s="68" t="s">
        <v>145</v>
      </c>
      <c r="G12" s="22"/>
      <c r="H12" s="14"/>
      <c r="I12" s="14"/>
      <c r="J12" s="14"/>
      <c r="K12" s="29"/>
      <c r="L12" s="28"/>
      <c r="M12" s="28"/>
    </row>
    <row r="13" spans="1:13" ht="21.75" customHeight="1" x14ac:dyDescent="0.5">
      <c r="B13" s="68" t="s">
        <v>146</v>
      </c>
      <c r="G13" s="22"/>
      <c r="H13" s="14"/>
      <c r="I13" s="14"/>
      <c r="J13" s="14"/>
      <c r="K13" s="29"/>
      <c r="L13" s="28"/>
      <c r="M13" s="28"/>
    </row>
    <row r="14" spans="1:13" ht="21.75" customHeight="1" x14ac:dyDescent="0.5">
      <c r="C14" s="68" t="s">
        <v>147</v>
      </c>
      <c r="G14" s="22">
        <v>-19714</v>
      </c>
      <c r="H14" s="14"/>
      <c r="I14" s="152">
        <v>-3379</v>
      </c>
      <c r="J14" s="152"/>
      <c r="K14" s="155">
        <v>-19714</v>
      </c>
      <c r="L14" s="154"/>
      <c r="M14" s="154">
        <v>-3379</v>
      </c>
    </row>
    <row r="15" spans="1:13" ht="21.75" customHeight="1" x14ac:dyDescent="0.5">
      <c r="B15" s="68" t="s">
        <v>148</v>
      </c>
      <c r="G15" s="22">
        <v>-18098</v>
      </c>
      <c r="H15" s="14"/>
      <c r="I15" s="152">
        <v>41309</v>
      </c>
      <c r="J15" s="152"/>
      <c r="K15" s="155">
        <v>-18098</v>
      </c>
      <c r="L15" s="154"/>
      <c r="M15" s="154">
        <v>41309</v>
      </c>
    </row>
    <row r="16" spans="1:13" ht="21.75" customHeight="1" x14ac:dyDescent="0.5">
      <c r="B16" s="190" t="s">
        <v>149</v>
      </c>
      <c r="G16" s="29">
        <v>-2490</v>
      </c>
      <c r="H16" s="14"/>
      <c r="I16" s="154">
        <v>1788</v>
      </c>
      <c r="J16" s="152"/>
      <c r="K16" s="155">
        <v>0</v>
      </c>
      <c r="L16" s="154"/>
      <c r="M16" s="154">
        <v>0</v>
      </c>
    </row>
    <row r="17" spans="1:13" ht="21.75" customHeight="1" x14ac:dyDescent="0.5">
      <c r="B17" s="156" t="s">
        <v>150</v>
      </c>
      <c r="C17" s="156"/>
      <c r="G17" s="22">
        <v>170736</v>
      </c>
      <c r="H17" s="14"/>
      <c r="I17" s="152">
        <v>169393</v>
      </c>
      <c r="J17" s="152"/>
      <c r="K17" s="153">
        <v>135323</v>
      </c>
      <c r="L17" s="154"/>
      <c r="M17" s="152">
        <v>135316</v>
      </c>
    </row>
    <row r="18" spans="1:13" ht="21.75" customHeight="1" x14ac:dyDescent="0.5">
      <c r="B18" s="156" t="s">
        <v>151</v>
      </c>
      <c r="C18" s="156"/>
      <c r="G18" s="22"/>
      <c r="H18" s="14"/>
      <c r="I18" s="14"/>
      <c r="J18" s="152"/>
      <c r="K18" s="155"/>
      <c r="L18" s="154"/>
      <c r="M18" s="154"/>
    </row>
    <row r="19" spans="1:13" ht="21.75" customHeight="1" x14ac:dyDescent="0.5">
      <c r="B19" s="156"/>
      <c r="C19" s="68" t="s">
        <v>152</v>
      </c>
      <c r="G19" s="22">
        <v>-4817</v>
      </c>
      <c r="H19" s="14"/>
      <c r="I19" s="152">
        <v>-5432</v>
      </c>
      <c r="J19" s="152"/>
      <c r="K19" s="153">
        <v>-4817</v>
      </c>
      <c r="L19" s="154"/>
      <c r="M19" s="187">
        <v>-5432</v>
      </c>
    </row>
    <row r="20" spans="1:13" ht="21.75" customHeight="1" x14ac:dyDescent="0.5">
      <c r="B20" s="156" t="s">
        <v>153</v>
      </c>
      <c r="C20" s="156"/>
      <c r="G20" s="29">
        <v>-28889</v>
      </c>
      <c r="H20" s="14"/>
      <c r="I20" s="154">
        <v>-867</v>
      </c>
      <c r="J20" s="152"/>
      <c r="K20" s="155">
        <v>5798</v>
      </c>
      <c r="L20" s="154"/>
      <c r="M20" s="154">
        <v>-7823</v>
      </c>
    </row>
    <row r="21" spans="1:13" ht="21.75" customHeight="1" x14ac:dyDescent="0.5">
      <c r="B21" s="156" t="s">
        <v>51</v>
      </c>
      <c r="C21" s="156"/>
      <c r="E21" s="78">
        <v>14</v>
      </c>
      <c r="G21" s="157">
        <v>20841</v>
      </c>
      <c r="H21" s="14"/>
      <c r="I21" s="169">
        <v>14752</v>
      </c>
      <c r="J21" s="152"/>
      <c r="K21" s="155">
        <v>20841</v>
      </c>
      <c r="L21" s="158"/>
      <c r="M21" s="154">
        <v>14752</v>
      </c>
    </row>
    <row r="22" spans="1:13" ht="21.75" customHeight="1" x14ac:dyDescent="0.5">
      <c r="B22" s="68" t="s">
        <v>154</v>
      </c>
      <c r="G22" s="157">
        <v>-11647</v>
      </c>
      <c r="H22" s="14"/>
      <c r="I22" s="169">
        <v>-8458</v>
      </c>
      <c r="J22" s="152"/>
      <c r="K22" s="159">
        <v>-14438</v>
      </c>
      <c r="L22" s="154"/>
      <c r="M22" s="158">
        <v>-8693</v>
      </c>
    </row>
    <row r="23" spans="1:13" ht="21.75" customHeight="1" x14ac:dyDescent="0.5">
      <c r="B23" s="68" t="s">
        <v>192</v>
      </c>
      <c r="G23" s="25">
        <v>3591</v>
      </c>
      <c r="H23" s="14"/>
      <c r="I23" s="172">
        <v>2637</v>
      </c>
      <c r="J23" s="152"/>
      <c r="K23" s="160">
        <v>0</v>
      </c>
      <c r="L23" s="154"/>
      <c r="M23" s="161">
        <v>0</v>
      </c>
    </row>
    <row r="24" spans="1:13" ht="6" customHeight="1" x14ac:dyDescent="0.5">
      <c r="G24" s="162"/>
      <c r="H24" s="163"/>
      <c r="I24" s="164"/>
      <c r="J24" s="164"/>
      <c r="K24" s="162"/>
      <c r="L24" s="165"/>
      <c r="M24" s="164"/>
    </row>
    <row r="25" spans="1:13" ht="21.75" customHeight="1" x14ac:dyDescent="0.5">
      <c r="A25" s="68" t="s">
        <v>155</v>
      </c>
      <c r="G25" s="29">
        <f>SUM(G11:G23)</f>
        <v>1670500</v>
      </c>
      <c r="H25" s="14"/>
      <c r="I25" s="28">
        <f>SUM(I11:I23)</f>
        <v>1244842</v>
      </c>
      <c r="J25" s="28"/>
      <c r="K25" s="29">
        <f>SUM(K11:K23)</f>
        <v>1562499</v>
      </c>
      <c r="L25" s="166"/>
      <c r="M25" s="28">
        <f>SUM(M11:M23)</f>
        <v>1089762</v>
      </c>
    </row>
    <row r="26" spans="1:13" ht="21.75" customHeight="1" x14ac:dyDescent="0.5">
      <c r="C26" s="68" t="s">
        <v>156</v>
      </c>
      <c r="G26" s="29"/>
      <c r="H26" s="14"/>
      <c r="I26" s="28"/>
      <c r="J26" s="28"/>
      <c r="K26" s="29"/>
      <c r="L26" s="166"/>
      <c r="M26" s="28"/>
    </row>
    <row r="27" spans="1:13" ht="21.75" customHeight="1" x14ac:dyDescent="0.5">
      <c r="C27" s="167" t="s">
        <v>157</v>
      </c>
      <c r="G27" s="22">
        <v>132162</v>
      </c>
      <c r="H27" s="14"/>
      <c r="I27" s="152">
        <v>285935</v>
      </c>
      <c r="J27" s="152"/>
      <c r="K27" s="153">
        <v>56161</v>
      </c>
      <c r="L27" s="168"/>
      <c r="M27" s="152">
        <v>207488</v>
      </c>
    </row>
    <row r="28" spans="1:13" ht="21.75" customHeight="1" x14ac:dyDescent="0.5">
      <c r="C28" s="167" t="s">
        <v>158</v>
      </c>
      <c r="G28" s="22">
        <v>-19630</v>
      </c>
      <c r="H28" s="14"/>
      <c r="I28" s="152">
        <v>-212023</v>
      </c>
      <c r="J28" s="152"/>
      <c r="K28" s="153">
        <v>-85539</v>
      </c>
      <c r="L28" s="168"/>
      <c r="M28" s="152">
        <v>-218222</v>
      </c>
    </row>
    <row r="29" spans="1:13" ht="21.75" customHeight="1" x14ac:dyDescent="0.5">
      <c r="C29" s="167" t="s">
        <v>159</v>
      </c>
      <c r="G29" s="22">
        <v>3084</v>
      </c>
      <c r="H29" s="14"/>
      <c r="I29" s="152">
        <v>-4803</v>
      </c>
      <c r="J29" s="152"/>
      <c r="K29" s="153">
        <v>3084</v>
      </c>
      <c r="L29" s="168"/>
      <c r="M29" s="152">
        <v>-4803</v>
      </c>
    </row>
    <row r="30" spans="1:13" ht="21.75" customHeight="1" x14ac:dyDescent="0.5">
      <c r="C30" s="167" t="s">
        <v>160</v>
      </c>
      <c r="G30" s="22">
        <v>-14200</v>
      </c>
      <c r="H30" s="14"/>
      <c r="I30" s="152">
        <v>-8828</v>
      </c>
      <c r="J30" s="152"/>
      <c r="K30" s="153">
        <v>-8442</v>
      </c>
      <c r="L30" s="168"/>
      <c r="M30" s="152">
        <v>-6976</v>
      </c>
    </row>
    <row r="31" spans="1:13" ht="21.75" customHeight="1" x14ac:dyDescent="0.5">
      <c r="C31" s="167" t="s">
        <v>161</v>
      </c>
      <c r="G31" s="22">
        <v>-4991</v>
      </c>
      <c r="H31" s="14"/>
      <c r="I31" s="152">
        <v>4014</v>
      </c>
      <c r="J31" s="152"/>
      <c r="K31" s="153">
        <v>338</v>
      </c>
      <c r="L31" s="168"/>
      <c r="M31" s="152">
        <v>-4480</v>
      </c>
    </row>
    <row r="32" spans="1:13" ht="21.75" customHeight="1" x14ac:dyDescent="0.5">
      <c r="C32" s="167" t="s">
        <v>162</v>
      </c>
      <c r="G32" s="22">
        <v>40074</v>
      </c>
      <c r="H32" s="14"/>
      <c r="I32" s="152">
        <v>99857</v>
      </c>
      <c r="J32" s="152"/>
      <c r="K32" s="153">
        <v>45883</v>
      </c>
      <c r="L32" s="168"/>
      <c r="M32" s="152">
        <v>120805</v>
      </c>
    </row>
    <row r="33" spans="1:13" ht="21.75" customHeight="1" x14ac:dyDescent="0.5">
      <c r="C33" s="167" t="s">
        <v>163</v>
      </c>
      <c r="G33" s="22">
        <v>-21386</v>
      </c>
      <c r="H33" s="14"/>
      <c r="I33" s="152">
        <v>9420</v>
      </c>
      <c r="J33" s="152"/>
      <c r="K33" s="153">
        <v>-21386</v>
      </c>
      <c r="L33" s="168"/>
      <c r="M33" s="152">
        <v>9420</v>
      </c>
    </row>
    <row r="34" spans="1:13" ht="21.75" customHeight="1" x14ac:dyDescent="0.5">
      <c r="C34" s="167" t="s">
        <v>164</v>
      </c>
      <c r="G34" s="25">
        <v>24991</v>
      </c>
      <c r="H34" s="23"/>
      <c r="I34" s="172">
        <v>20317</v>
      </c>
      <c r="J34" s="169"/>
      <c r="K34" s="170">
        <v>24565</v>
      </c>
      <c r="L34" s="171"/>
      <c r="M34" s="172">
        <v>22230</v>
      </c>
    </row>
    <row r="35" spans="1:13" ht="6" customHeight="1" x14ac:dyDescent="0.5">
      <c r="G35" s="157"/>
      <c r="H35" s="14"/>
      <c r="I35" s="23"/>
      <c r="J35" s="23"/>
      <c r="K35" s="157"/>
      <c r="L35" s="166"/>
      <c r="M35" s="23"/>
    </row>
    <row r="36" spans="1:13" ht="21.75" customHeight="1" x14ac:dyDescent="0.5">
      <c r="A36" s="68" t="s">
        <v>165</v>
      </c>
      <c r="B36" s="173"/>
      <c r="D36" s="156"/>
      <c r="G36" s="157">
        <f>SUM(G25:G34)</f>
        <v>1810604</v>
      </c>
      <c r="H36" s="14"/>
      <c r="I36" s="23">
        <f>SUM(I25:I34)</f>
        <v>1438731</v>
      </c>
      <c r="J36" s="23"/>
      <c r="K36" s="157">
        <f>SUM(K25:K34)</f>
        <v>1577163</v>
      </c>
      <c r="L36" s="166"/>
      <c r="M36" s="23">
        <f>SUM(M25:M34)</f>
        <v>1215224</v>
      </c>
    </row>
    <row r="37" spans="1:13" ht="21.75" customHeight="1" x14ac:dyDescent="0.5">
      <c r="A37" s="174"/>
      <c r="B37" s="174" t="s">
        <v>166</v>
      </c>
      <c r="G37" s="39">
        <v>-265590</v>
      </c>
      <c r="H37" s="14"/>
      <c r="I37" s="161">
        <v>-253503</v>
      </c>
      <c r="J37" s="154"/>
      <c r="K37" s="160">
        <v>-230349</v>
      </c>
      <c r="L37" s="168"/>
      <c r="M37" s="161">
        <v>-235040</v>
      </c>
    </row>
    <row r="38" spans="1:13" ht="6" customHeight="1" x14ac:dyDescent="0.5">
      <c r="G38" s="157"/>
      <c r="H38" s="14"/>
      <c r="I38" s="23"/>
      <c r="J38" s="23"/>
      <c r="K38" s="157"/>
      <c r="L38" s="166"/>
      <c r="M38" s="23"/>
    </row>
    <row r="39" spans="1:13" s="7" customFormat="1" ht="21.75" customHeight="1" x14ac:dyDescent="0.5">
      <c r="A39" s="7" t="s">
        <v>167</v>
      </c>
      <c r="E39" s="175"/>
      <c r="G39" s="39">
        <f>SUM(G36:G37)</f>
        <v>1545014</v>
      </c>
      <c r="H39" s="41"/>
      <c r="I39" s="32">
        <f>SUM(I36:I37)</f>
        <v>1185228</v>
      </c>
      <c r="J39" s="31"/>
      <c r="K39" s="39">
        <f>SUM(K36:K37)</f>
        <v>1346814</v>
      </c>
      <c r="L39" s="166"/>
      <c r="M39" s="32">
        <f>SUM(M36:M37)</f>
        <v>980184</v>
      </c>
    </row>
    <row r="40" spans="1:13" s="7" customFormat="1" ht="21.75" customHeight="1" x14ac:dyDescent="0.5">
      <c r="E40" s="175"/>
      <c r="G40" s="98"/>
      <c r="H40" s="41"/>
      <c r="I40" s="98"/>
      <c r="J40" s="31"/>
      <c r="K40" s="98"/>
      <c r="L40" s="166"/>
      <c r="M40" s="98"/>
    </row>
    <row r="41" spans="1:13" s="7" customFormat="1" ht="21.75" customHeight="1" x14ac:dyDescent="0.5">
      <c r="E41" s="175"/>
      <c r="G41" s="98"/>
      <c r="H41" s="41"/>
      <c r="I41" s="98"/>
      <c r="J41" s="31"/>
      <c r="K41" s="98"/>
      <c r="L41" s="166"/>
      <c r="M41" s="98"/>
    </row>
    <row r="42" spans="1:13" s="7" customFormat="1" ht="21.75" customHeight="1" x14ac:dyDescent="0.5">
      <c r="E42" s="175"/>
      <c r="G42" s="98"/>
      <c r="H42" s="41"/>
      <c r="I42" s="98"/>
      <c r="J42" s="31"/>
      <c r="K42" s="98"/>
      <c r="L42" s="166"/>
      <c r="M42" s="98"/>
    </row>
    <row r="43" spans="1:13" s="7" customFormat="1" ht="10.5" customHeight="1" x14ac:dyDescent="0.5">
      <c r="E43" s="175"/>
      <c r="G43" s="98"/>
      <c r="H43" s="41"/>
      <c r="I43" s="98"/>
      <c r="J43" s="31"/>
      <c r="K43" s="98"/>
      <c r="L43" s="166"/>
      <c r="M43" s="98"/>
    </row>
    <row r="44" spans="1:13" s="7" customFormat="1" ht="21.75" customHeight="1" x14ac:dyDescent="0.5">
      <c r="A44" s="73" t="str">
        <f>'9'!A27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44" s="67"/>
      <c r="C44" s="67"/>
      <c r="D44" s="67"/>
      <c r="E44" s="80"/>
      <c r="F44" s="67"/>
      <c r="G44" s="96"/>
      <c r="H44" s="176"/>
      <c r="I44" s="96"/>
      <c r="J44" s="96"/>
      <c r="K44" s="96"/>
      <c r="L44" s="111"/>
      <c r="M44" s="96"/>
    </row>
    <row r="45" spans="1:13" ht="21.75" customHeight="1" x14ac:dyDescent="0.5">
      <c r="A45" s="7" t="s">
        <v>0</v>
      </c>
    </row>
    <row r="46" spans="1:13" ht="21.75" customHeight="1" x14ac:dyDescent="0.5">
      <c r="A46" s="7" t="s">
        <v>168</v>
      </c>
    </row>
    <row r="47" spans="1:13" ht="21.75" customHeight="1" x14ac:dyDescent="0.5">
      <c r="A47" s="67" t="str">
        <f>A3</f>
        <v>สำหรับรอบระยะเวลาเก้าเดือนสิ้นสุดวันที่ 30 กันยายน พ.ศ. 2567</v>
      </c>
      <c r="B47" s="73"/>
      <c r="C47" s="73"/>
      <c r="D47" s="73"/>
      <c r="E47" s="79"/>
      <c r="F47" s="73"/>
      <c r="G47" s="108"/>
      <c r="H47" s="108"/>
      <c r="I47" s="108"/>
      <c r="J47" s="108"/>
      <c r="K47" s="108"/>
      <c r="L47" s="111"/>
      <c r="M47" s="108"/>
    </row>
    <row r="49" spans="1:13" ht="21.75" customHeight="1" x14ac:dyDescent="0.5">
      <c r="G49" s="202" t="s">
        <v>3</v>
      </c>
      <c r="H49" s="202"/>
      <c r="I49" s="202"/>
      <c r="K49" s="202" t="s">
        <v>4</v>
      </c>
      <c r="L49" s="202"/>
      <c r="M49" s="202"/>
    </row>
    <row r="50" spans="1:13" ht="21.75" customHeight="1" x14ac:dyDescent="0.5">
      <c r="A50" s="7"/>
      <c r="E50" s="69"/>
      <c r="F50" s="69"/>
      <c r="G50" s="87" t="s">
        <v>5</v>
      </c>
      <c r="H50" s="86"/>
      <c r="I50" s="87" t="s">
        <v>5</v>
      </c>
      <c r="J50" s="86"/>
      <c r="K50" s="87" t="s">
        <v>5</v>
      </c>
      <c r="L50" s="87"/>
      <c r="M50" s="87" t="s">
        <v>5</v>
      </c>
    </row>
    <row r="51" spans="1:13" ht="21.75" customHeight="1" x14ac:dyDescent="0.5">
      <c r="A51" s="7"/>
      <c r="E51" s="69"/>
      <c r="F51" s="69"/>
      <c r="G51" s="6" t="s">
        <v>7</v>
      </c>
      <c r="H51" s="87"/>
      <c r="I51" s="6" t="s">
        <v>7</v>
      </c>
      <c r="J51" s="87"/>
      <c r="K51" s="6" t="s">
        <v>7</v>
      </c>
      <c r="L51" s="87"/>
      <c r="M51" s="6" t="s">
        <v>7</v>
      </c>
    </row>
    <row r="52" spans="1:13" ht="21.75" customHeight="1" x14ac:dyDescent="0.5">
      <c r="G52" s="87" t="s">
        <v>9</v>
      </c>
      <c r="H52" s="87"/>
      <c r="I52" s="87" t="s">
        <v>10</v>
      </c>
      <c r="J52" s="87"/>
      <c r="K52" s="87" t="s">
        <v>9</v>
      </c>
      <c r="L52" s="87"/>
      <c r="M52" s="87" t="s">
        <v>10</v>
      </c>
    </row>
    <row r="53" spans="1:13" ht="21.75" customHeight="1" x14ac:dyDescent="0.5">
      <c r="E53" s="80" t="s">
        <v>11</v>
      </c>
      <c r="G53" s="113" t="s">
        <v>143</v>
      </c>
      <c r="I53" s="113" t="s">
        <v>143</v>
      </c>
      <c r="J53" s="87"/>
      <c r="K53" s="113" t="s">
        <v>143</v>
      </c>
      <c r="L53" s="87"/>
      <c r="M53" s="113" t="s">
        <v>143</v>
      </c>
    </row>
    <row r="54" spans="1:13" ht="21.75" customHeight="1" x14ac:dyDescent="0.5">
      <c r="A54" s="7" t="s">
        <v>169</v>
      </c>
      <c r="G54" s="93"/>
      <c r="K54" s="93"/>
    </row>
    <row r="55" spans="1:13" ht="21.75" customHeight="1" x14ac:dyDescent="0.5">
      <c r="A55" s="68" t="s">
        <v>170</v>
      </c>
      <c r="G55" s="93"/>
      <c r="K55" s="93"/>
    </row>
    <row r="56" spans="1:13" ht="21.75" customHeight="1" x14ac:dyDescent="0.5">
      <c r="B56" s="68" t="s">
        <v>171</v>
      </c>
      <c r="G56" s="93">
        <v>-328051</v>
      </c>
      <c r="I56" s="94">
        <v>-20000</v>
      </c>
      <c r="J56" s="98"/>
      <c r="K56" s="97">
        <v>-328051</v>
      </c>
      <c r="L56" s="98"/>
      <c r="M56" s="98">
        <v>-20000</v>
      </c>
    </row>
    <row r="57" spans="1:13" ht="21.75" customHeight="1" x14ac:dyDescent="0.5">
      <c r="A57" s="68" t="s">
        <v>172</v>
      </c>
      <c r="G57" s="93"/>
      <c r="J57" s="98"/>
      <c r="K57" s="97"/>
      <c r="L57" s="98"/>
      <c r="M57" s="98"/>
    </row>
    <row r="58" spans="1:13" ht="21.75" customHeight="1" x14ac:dyDescent="0.5">
      <c r="B58" s="68" t="s">
        <v>171</v>
      </c>
      <c r="G58" s="93">
        <v>30000</v>
      </c>
      <c r="I58" s="94">
        <v>100000</v>
      </c>
      <c r="J58" s="98"/>
      <c r="K58" s="97">
        <v>30000</v>
      </c>
      <c r="L58" s="98"/>
      <c r="M58" s="98">
        <v>100000</v>
      </c>
    </row>
    <row r="59" spans="1:13" ht="21.75" customHeight="1" x14ac:dyDescent="0.5">
      <c r="A59" s="156" t="s">
        <v>173</v>
      </c>
      <c r="C59" s="156"/>
      <c r="G59" s="22">
        <v>-305465</v>
      </c>
      <c r="H59" s="14"/>
      <c r="I59" s="152">
        <v>-397621</v>
      </c>
      <c r="J59" s="152"/>
      <c r="K59" s="155">
        <v>-278552</v>
      </c>
      <c r="L59" s="154"/>
      <c r="M59" s="154">
        <v>-368110</v>
      </c>
    </row>
    <row r="60" spans="1:13" ht="21.75" customHeight="1" x14ac:dyDescent="0.5">
      <c r="A60" s="156" t="s">
        <v>174</v>
      </c>
      <c r="C60" s="156"/>
      <c r="E60" s="68"/>
      <c r="G60" s="22">
        <v>5662</v>
      </c>
      <c r="H60" s="14"/>
      <c r="I60" s="152">
        <v>9018</v>
      </c>
      <c r="J60" s="152"/>
      <c r="K60" s="155">
        <v>5662</v>
      </c>
      <c r="L60" s="154"/>
      <c r="M60" s="154">
        <v>7364</v>
      </c>
    </row>
    <row r="61" spans="1:13" ht="21.75" customHeight="1" x14ac:dyDescent="0.5">
      <c r="A61" s="191" t="s">
        <v>175</v>
      </c>
      <c r="B61" s="190"/>
      <c r="C61" s="191"/>
      <c r="D61" s="190"/>
      <c r="E61" s="68"/>
      <c r="G61" s="22">
        <v>0</v>
      </c>
      <c r="H61" s="14"/>
      <c r="I61" s="152">
        <v>-400</v>
      </c>
      <c r="J61" s="152"/>
      <c r="K61" s="155">
        <v>0</v>
      </c>
      <c r="L61" s="154"/>
      <c r="M61" s="154">
        <v>-400</v>
      </c>
    </row>
    <row r="62" spans="1:13" ht="21.75" customHeight="1" x14ac:dyDescent="0.5">
      <c r="A62" s="191" t="s">
        <v>176</v>
      </c>
      <c r="B62" s="190"/>
      <c r="C62" s="191"/>
      <c r="D62" s="190"/>
      <c r="E62" s="68"/>
      <c r="G62" s="29">
        <v>205</v>
      </c>
      <c r="H62" s="14"/>
      <c r="I62" s="152">
        <v>1279</v>
      </c>
      <c r="J62" s="152"/>
      <c r="K62" s="155">
        <v>205</v>
      </c>
      <c r="L62" s="154"/>
      <c r="M62" s="154">
        <v>1279</v>
      </c>
    </row>
    <row r="63" spans="1:13" ht="21.75" customHeight="1" x14ac:dyDescent="0.5">
      <c r="A63" s="156" t="s">
        <v>177</v>
      </c>
      <c r="C63" s="156"/>
      <c r="E63" s="177" t="s">
        <v>23</v>
      </c>
      <c r="G63" s="29">
        <v>0</v>
      </c>
      <c r="H63" s="14"/>
      <c r="I63" s="154">
        <v>0</v>
      </c>
      <c r="J63" s="152"/>
      <c r="K63" s="155">
        <v>42476</v>
      </c>
      <c r="L63" s="154"/>
      <c r="M63" s="154">
        <v>0</v>
      </c>
    </row>
    <row r="64" spans="1:13" ht="21.75" customHeight="1" x14ac:dyDescent="0.5">
      <c r="A64" s="68" t="s">
        <v>178</v>
      </c>
      <c r="G64" s="25">
        <v>10122</v>
      </c>
      <c r="H64" s="14"/>
      <c r="I64" s="172">
        <v>7731</v>
      </c>
      <c r="J64" s="152"/>
      <c r="K64" s="160">
        <v>10103</v>
      </c>
      <c r="L64" s="158"/>
      <c r="M64" s="161">
        <v>7703</v>
      </c>
    </row>
    <row r="65" spans="1:13" ht="6" customHeight="1" x14ac:dyDescent="0.5">
      <c r="E65" s="175"/>
      <c r="F65" s="7"/>
      <c r="G65" s="26"/>
      <c r="H65" s="41"/>
      <c r="I65" s="27"/>
      <c r="J65" s="27"/>
      <c r="K65" s="26"/>
      <c r="L65" s="40"/>
      <c r="M65" s="27"/>
    </row>
    <row r="66" spans="1:13" ht="21.75" customHeight="1" x14ac:dyDescent="0.5">
      <c r="A66" s="7" t="s">
        <v>179</v>
      </c>
      <c r="G66" s="25">
        <f>SUM(G54:G64)</f>
        <v>-587527</v>
      </c>
      <c r="H66" s="14"/>
      <c r="I66" s="125">
        <f>SUM(I54:I64)</f>
        <v>-299993</v>
      </c>
      <c r="J66" s="23"/>
      <c r="K66" s="25">
        <f>SUM(K54:K64)</f>
        <v>-518157</v>
      </c>
      <c r="L66" s="166"/>
      <c r="M66" s="125">
        <f>SUM(M54:M64)</f>
        <v>-272164</v>
      </c>
    </row>
    <row r="67" spans="1:13" ht="18" customHeight="1" x14ac:dyDescent="0.5">
      <c r="G67" s="22"/>
      <c r="H67" s="14"/>
      <c r="I67" s="14"/>
      <c r="J67" s="14"/>
      <c r="K67" s="22"/>
      <c r="L67" s="166"/>
      <c r="M67" s="14"/>
    </row>
    <row r="68" spans="1:13" ht="21.75" customHeight="1" x14ac:dyDescent="0.5">
      <c r="A68" s="7" t="s">
        <v>180</v>
      </c>
      <c r="G68" s="22"/>
      <c r="H68" s="14"/>
      <c r="I68" s="14"/>
      <c r="J68" s="14"/>
      <c r="K68" s="22"/>
      <c r="L68" s="166"/>
      <c r="M68" s="14"/>
    </row>
    <row r="69" spans="1:13" ht="21.75" customHeight="1" x14ac:dyDescent="0.5">
      <c r="A69" s="68" t="s">
        <v>181</v>
      </c>
      <c r="E69" s="177">
        <v>13</v>
      </c>
      <c r="G69" s="42">
        <v>-14751</v>
      </c>
      <c r="H69" s="14"/>
      <c r="I69" s="158">
        <v>-25683</v>
      </c>
      <c r="J69" s="152"/>
      <c r="K69" s="159">
        <v>0</v>
      </c>
      <c r="L69" s="158"/>
      <c r="M69" s="158">
        <v>0</v>
      </c>
    </row>
    <row r="70" spans="1:13" ht="21.75" customHeight="1" x14ac:dyDescent="0.5">
      <c r="A70" s="68" t="s">
        <v>136</v>
      </c>
      <c r="E70" s="177">
        <v>16</v>
      </c>
      <c r="G70" s="42">
        <v>-799000</v>
      </c>
      <c r="H70" s="14"/>
      <c r="I70" s="158">
        <v>-940000</v>
      </c>
      <c r="J70" s="152"/>
      <c r="K70" s="159">
        <v>-799000</v>
      </c>
      <c r="L70" s="158"/>
      <c r="M70" s="158">
        <v>-940000</v>
      </c>
    </row>
    <row r="71" spans="1:13" ht="21.75" customHeight="1" x14ac:dyDescent="0.5">
      <c r="A71" s="68" t="s">
        <v>182</v>
      </c>
      <c r="E71" s="177">
        <v>16</v>
      </c>
      <c r="G71" s="42">
        <v>-39701</v>
      </c>
      <c r="H71" s="14"/>
      <c r="I71" s="158">
        <v>-36402</v>
      </c>
      <c r="J71" s="152"/>
      <c r="K71" s="159">
        <v>0</v>
      </c>
      <c r="L71" s="158"/>
      <c r="M71" s="158">
        <v>0</v>
      </c>
    </row>
    <row r="72" spans="1:13" ht="21.75" customHeight="1" x14ac:dyDescent="0.5">
      <c r="A72" s="68" t="s">
        <v>183</v>
      </c>
      <c r="G72" s="39">
        <v>-3409</v>
      </c>
      <c r="H72" s="23"/>
      <c r="I72" s="161">
        <v>-2509</v>
      </c>
      <c r="J72" s="169"/>
      <c r="K72" s="160">
        <v>0</v>
      </c>
      <c r="L72" s="158"/>
      <c r="M72" s="161">
        <v>0</v>
      </c>
    </row>
    <row r="73" spans="1:13" ht="6" customHeight="1" x14ac:dyDescent="0.5">
      <c r="E73" s="175"/>
      <c r="F73" s="7"/>
      <c r="G73" s="26"/>
      <c r="H73" s="41"/>
      <c r="I73" s="27"/>
      <c r="J73" s="27"/>
      <c r="K73" s="26"/>
      <c r="L73" s="40"/>
      <c r="M73" s="27"/>
    </row>
    <row r="74" spans="1:13" ht="21.75" customHeight="1" x14ac:dyDescent="0.5">
      <c r="A74" s="7" t="s">
        <v>184</v>
      </c>
      <c r="G74" s="25">
        <f>SUM(G69:G73)</f>
        <v>-856861</v>
      </c>
      <c r="H74" s="14"/>
      <c r="I74" s="125">
        <f>SUM(I69:I73)</f>
        <v>-1004594</v>
      </c>
      <c r="J74" s="23"/>
      <c r="K74" s="25">
        <f>SUM(K69:K73)</f>
        <v>-799000</v>
      </c>
      <c r="L74" s="166"/>
      <c r="M74" s="125">
        <f>SUM(M69:M73)</f>
        <v>-940000</v>
      </c>
    </row>
    <row r="75" spans="1:13" ht="18" customHeight="1" x14ac:dyDescent="0.5">
      <c r="G75" s="22"/>
      <c r="H75" s="14"/>
      <c r="I75" s="14"/>
      <c r="J75" s="14"/>
      <c r="K75" s="22"/>
      <c r="L75" s="166"/>
      <c r="M75" s="14"/>
    </row>
    <row r="76" spans="1:13" ht="21.75" customHeight="1" x14ac:dyDescent="0.5">
      <c r="A76" s="7" t="s">
        <v>185</v>
      </c>
      <c r="B76" s="7"/>
      <c r="G76" s="22">
        <f>SUM(G39,G66,G74)</f>
        <v>100626</v>
      </c>
      <c r="H76" s="14"/>
      <c r="I76" s="14">
        <f>SUM(I39,I66,I74)</f>
        <v>-119359</v>
      </c>
      <c r="J76" s="14"/>
      <c r="K76" s="22">
        <f>SUM(K39,K66,K74)</f>
        <v>29657</v>
      </c>
      <c r="L76" s="166"/>
      <c r="M76" s="14">
        <f>SUM(M39,M66,M74)</f>
        <v>-231980</v>
      </c>
    </row>
    <row r="77" spans="1:13" ht="21.75" customHeight="1" x14ac:dyDescent="0.5">
      <c r="A77" s="68" t="s">
        <v>186</v>
      </c>
      <c r="G77" s="157">
        <v>1191606</v>
      </c>
      <c r="H77" s="23"/>
      <c r="I77" s="169">
        <v>1389431</v>
      </c>
      <c r="J77" s="169"/>
      <c r="K77" s="159">
        <f>'2-3'!M14</f>
        <v>1081385</v>
      </c>
      <c r="L77" s="158"/>
      <c r="M77" s="158">
        <v>1287732</v>
      </c>
    </row>
    <row r="78" spans="1:13" ht="21.75" customHeight="1" x14ac:dyDescent="0.5">
      <c r="A78" s="68" t="s">
        <v>187</v>
      </c>
      <c r="G78" s="157"/>
      <c r="H78" s="23"/>
      <c r="I78" s="23"/>
      <c r="J78" s="23"/>
      <c r="K78" s="42"/>
      <c r="L78" s="31"/>
      <c r="M78" s="31"/>
    </row>
    <row r="79" spans="1:13" ht="21.75" customHeight="1" x14ac:dyDescent="0.5">
      <c r="B79" s="68" t="s">
        <v>188</v>
      </c>
      <c r="G79" s="25">
        <v>5662</v>
      </c>
      <c r="H79" s="14"/>
      <c r="I79" s="172">
        <v>2201</v>
      </c>
      <c r="J79" s="169"/>
      <c r="K79" s="160">
        <v>0</v>
      </c>
      <c r="L79" s="158"/>
      <c r="M79" s="161">
        <v>0</v>
      </c>
    </row>
    <row r="80" spans="1:13" ht="6" customHeight="1" x14ac:dyDescent="0.5">
      <c r="E80" s="175"/>
      <c r="F80" s="7"/>
      <c r="G80" s="26"/>
      <c r="H80" s="41"/>
      <c r="I80" s="27"/>
      <c r="J80" s="27"/>
      <c r="K80" s="26"/>
      <c r="L80" s="40"/>
      <c r="M80" s="27"/>
    </row>
    <row r="81" spans="1:13" ht="21.75" customHeight="1" thickBot="1" x14ac:dyDescent="0.55000000000000004">
      <c r="A81" s="68" t="s">
        <v>189</v>
      </c>
      <c r="G81" s="178">
        <f>SUM(G76:G80)</f>
        <v>1297894</v>
      </c>
      <c r="H81" s="14"/>
      <c r="I81" s="179">
        <f>SUM(I76:I80)</f>
        <v>1272273</v>
      </c>
      <c r="J81" s="23"/>
      <c r="K81" s="178">
        <f>SUM(K76:K80)</f>
        <v>1111042</v>
      </c>
      <c r="L81" s="166"/>
      <c r="M81" s="179">
        <f>SUM(M76:M80)</f>
        <v>1055752</v>
      </c>
    </row>
    <row r="82" spans="1:13" ht="18" customHeight="1" thickTop="1" x14ac:dyDescent="0.5">
      <c r="G82" s="22"/>
      <c r="H82" s="14"/>
      <c r="I82" s="14"/>
      <c r="J82" s="14"/>
      <c r="K82" s="22"/>
      <c r="L82" s="166"/>
      <c r="M82" s="14"/>
    </row>
    <row r="83" spans="1:13" ht="21.75" customHeight="1" x14ac:dyDescent="0.5">
      <c r="A83" s="7" t="s">
        <v>190</v>
      </c>
      <c r="G83" s="22"/>
      <c r="H83" s="14"/>
      <c r="I83" s="14"/>
      <c r="J83" s="14"/>
      <c r="K83" s="22"/>
      <c r="L83" s="166"/>
      <c r="M83" s="14"/>
    </row>
    <row r="84" spans="1:13" ht="6" customHeight="1" x14ac:dyDescent="0.5">
      <c r="A84" s="7"/>
      <c r="G84" s="22"/>
      <c r="H84" s="14"/>
      <c r="I84" s="14"/>
      <c r="J84" s="14"/>
      <c r="K84" s="22"/>
      <c r="L84" s="166"/>
      <c r="M84" s="14"/>
    </row>
    <row r="85" spans="1:13" ht="21.75" customHeight="1" x14ac:dyDescent="0.5">
      <c r="A85" s="68" t="s">
        <v>191</v>
      </c>
      <c r="G85" s="157">
        <v>6076</v>
      </c>
      <c r="H85" s="14"/>
      <c r="I85" s="152">
        <v>10904</v>
      </c>
      <c r="J85" s="180"/>
      <c r="K85" s="157">
        <v>6076</v>
      </c>
      <c r="L85" s="180"/>
      <c r="M85" s="188">
        <v>10855</v>
      </c>
    </row>
    <row r="86" spans="1:13" ht="21.75" customHeight="1" x14ac:dyDescent="0.5">
      <c r="E86" s="13"/>
      <c r="G86" s="98"/>
      <c r="H86" s="98"/>
      <c r="I86" s="98"/>
      <c r="L86" s="94"/>
    </row>
    <row r="87" spans="1:13" ht="21.75" customHeight="1" x14ac:dyDescent="0.5">
      <c r="E87" s="13"/>
      <c r="G87" s="98"/>
      <c r="H87" s="98"/>
      <c r="I87" s="98"/>
      <c r="L87" s="94"/>
    </row>
    <row r="88" spans="1:13" ht="17.25" customHeight="1" x14ac:dyDescent="0.5">
      <c r="E88" s="13"/>
      <c r="G88" s="98"/>
      <c r="H88" s="98"/>
      <c r="I88" s="98"/>
      <c r="L88" s="94"/>
    </row>
    <row r="89" spans="1:13" ht="21.75" customHeight="1" x14ac:dyDescent="0.5">
      <c r="A89" s="73" t="str">
        <f>A44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89" s="73"/>
      <c r="C89" s="73"/>
      <c r="D89" s="73"/>
      <c r="E89" s="79"/>
      <c r="F89" s="73"/>
      <c r="G89" s="108"/>
      <c r="H89" s="108"/>
      <c r="I89" s="108"/>
      <c r="J89" s="108"/>
      <c r="K89" s="108"/>
      <c r="L89" s="111"/>
      <c r="M89" s="108"/>
    </row>
  </sheetData>
  <mergeCells count="4">
    <mergeCell ref="G5:I5"/>
    <mergeCell ref="K5:M5"/>
    <mergeCell ref="G49:I49"/>
    <mergeCell ref="K49:M49"/>
  </mergeCells>
  <pageMargins left="0.8" right="0.5" top="0.5" bottom="0.6" header="0.49" footer="0.4"/>
  <pageSetup paperSize="9" scale="90" firstPageNumber="1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C0CB64D84ABE458E81546507090765" ma:contentTypeVersion="4" ma:contentTypeDescription="Create a new document." ma:contentTypeScope="" ma:versionID="8a37c00241fc8b9b5d4ccf060cf7b489">
  <xsd:schema xmlns:xsd="http://www.w3.org/2001/XMLSchema" xmlns:xs="http://www.w3.org/2001/XMLSchema" xmlns:p="http://schemas.microsoft.com/office/2006/metadata/properties" xmlns:ns2="efedfbc1-b831-47f9-b385-997dbf5e3e30" targetNamespace="http://schemas.microsoft.com/office/2006/metadata/properties" ma:root="true" ma:fieldsID="ff3c8cdbab4e8bec4aaa20973f38fb6f" ns2:_="">
    <xsd:import namespace="efedfbc1-b831-47f9-b385-997dbf5e3e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fbc1-b831-47f9-b385-997dbf5e3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83D584-B65F-40AB-8538-A294EA5559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147A275-8689-4720-8ACF-BA1CC0BD8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fbc1-b831-47f9-b385-997dbf5e3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3B0DFB-BF60-4D29-A829-BA7343CCF9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2-3</vt:lpstr>
      <vt:lpstr>4-5 (3 month)</vt:lpstr>
      <vt:lpstr>6-7 (9 month)</vt:lpstr>
      <vt:lpstr>8</vt:lpstr>
      <vt:lpstr>9</vt:lpstr>
      <vt:lpstr>10-11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Naita.K</cp:lastModifiedBy>
  <cp:revision/>
  <cp:lastPrinted>2024-11-07T09:38:26Z</cp:lastPrinted>
  <dcterms:created xsi:type="dcterms:W3CDTF">2022-09-05T07:56:29Z</dcterms:created>
  <dcterms:modified xsi:type="dcterms:W3CDTF">2024-11-08T05:02:46Z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0x010100BBC0CB64D84ABE458E81546507090765</vt:lpwstr>
  </property>
</Properties>
</file>